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20" yWindow="-120" windowWidth="29040" windowHeight="15840"/>
  </bookViews>
  <sheets>
    <sheet name="UPITNIK" sheetId="4" r:id="rId1"/>
    <sheet name="BODOVANJE" sheetId="1" r:id="rId2"/>
    <sheet name="PRAVILNIK" sheetId="2" r:id="rId3"/>
    <sheet name="ŠIFRARNIK" sheetId="5" r:id="rId4"/>
  </sheets>
  <definedNames>
    <definedName name="_xlnm.Print_Area" localSheetId="0">UPITNIK!$A$1:$T$199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4" i="1" l="1"/>
  <c r="C143" i="4"/>
  <c r="E13" i="1"/>
  <c r="E16" i="1"/>
  <c r="E17" i="1"/>
  <c r="E19" i="1"/>
  <c r="E18" i="1"/>
  <c r="E15" i="1"/>
  <c r="E14" i="1"/>
  <c r="E7" i="1"/>
  <c r="E6" i="1"/>
  <c r="F6" i="1" s="1"/>
  <c r="G9" i="4" l="1"/>
  <c r="F22" i="1" l="1"/>
  <c r="F21" i="1"/>
  <c r="E22" i="1"/>
  <c r="E21" i="1"/>
  <c r="F19" i="1"/>
  <c r="F18" i="1"/>
  <c r="F17" i="1"/>
  <c r="F16" i="1"/>
  <c r="F15" i="1"/>
  <c r="G11" i="4" l="1"/>
  <c r="E4" i="1" l="1"/>
  <c r="E3" i="1"/>
  <c r="E10" i="1"/>
  <c r="G16" i="4" l="1"/>
  <c r="G15" i="4"/>
  <c r="G14" i="4"/>
  <c r="G13" i="4"/>
  <c r="G12" i="4"/>
  <c r="G10" i="4"/>
  <c r="C199" i="4"/>
  <c r="C192" i="4"/>
  <c r="C135" i="4"/>
  <c r="I3" i="4"/>
  <c r="A4" i="4"/>
  <c r="E45" i="1" l="1"/>
  <c r="F45" i="1" s="1"/>
  <c r="E44" i="1"/>
  <c r="F44" i="1" s="1"/>
  <c r="E37" i="1"/>
  <c r="G37" i="1" s="1"/>
  <c r="E38" i="1"/>
  <c r="E39" i="1"/>
  <c r="E40" i="1"/>
  <c r="F40" i="1" s="1"/>
  <c r="E41" i="1"/>
  <c r="E42" i="1"/>
  <c r="F42" i="1" s="1"/>
  <c r="F34" i="1"/>
  <c r="E35" i="1"/>
  <c r="F35" i="1" s="1"/>
  <c r="E27" i="1"/>
  <c r="F27" i="1" s="1"/>
  <c r="E28" i="1"/>
  <c r="F28" i="1" s="1"/>
  <c r="E29" i="1"/>
  <c r="F29" i="1" s="1"/>
  <c r="E30" i="1"/>
  <c r="F30" i="1" s="1"/>
  <c r="E31" i="1"/>
  <c r="F31" i="1" s="1"/>
  <c r="E32" i="1"/>
  <c r="F32" i="1" s="1"/>
  <c r="F14" i="1"/>
  <c r="F13" i="1"/>
  <c r="E11" i="1"/>
  <c r="D34" i="2"/>
  <c r="F10" i="1"/>
  <c r="F7" i="1"/>
  <c r="F4" i="1"/>
  <c r="F3" i="1"/>
  <c r="F41" i="1" l="1"/>
  <c r="F39" i="1"/>
  <c r="F38" i="1"/>
  <c r="G38" i="1"/>
  <c r="G39" i="1" s="1"/>
  <c r="F37" i="1"/>
  <c r="F8" i="1"/>
  <c r="F11" i="1"/>
  <c r="F24" i="1" s="1"/>
  <c r="S130" i="4"/>
  <c r="S122" i="4"/>
  <c r="S123" i="4"/>
  <c r="S124" i="4"/>
  <c r="S125" i="4"/>
  <c r="S126" i="4"/>
  <c r="S127" i="4"/>
  <c r="S128" i="4"/>
  <c r="S129" i="4"/>
  <c r="S121" i="4"/>
  <c r="G40" i="1" l="1"/>
  <c r="I48" i="4"/>
  <c r="G41" i="1" l="1"/>
  <c r="G42" i="1" s="1"/>
  <c r="F46" i="1" l="1"/>
  <c r="F47" i="1" s="1"/>
</calcChain>
</file>

<file path=xl/sharedStrings.xml><?xml version="1.0" encoding="utf-8"?>
<sst xmlns="http://schemas.openxmlformats.org/spreadsheetml/2006/main" count="634" uniqueCount="406">
  <si>
    <t>1. RAZVIJENOST SPORTA I BROJ REGISTRIRANIH NATJECATELJA KLUBA</t>
  </si>
  <si>
    <t>BROJ BODOVA</t>
  </si>
  <si>
    <t>2. STATUS SPORTSKOG KLUBA</t>
  </si>
  <si>
    <t>2.1 Olimpijski status sporta</t>
  </si>
  <si>
    <t>2.3.1.- Žene</t>
  </si>
  <si>
    <t>2.3.2. - Muškarci</t>
  </si>
  <si>
    <t>3.1. Kategorizirani sportaši u tekućoj godini (boduje se za svaki sportaš)</t>
  </si>
  <si>
    <t>1. kategorija</t>
  </si>
  <si>
    <t>2. kategorija</t>
  </si>
  <si>
    <t>3. kategorija</t>
  </si>
  <si>
    <t>5. kategorija</t>
  </si>
  <si>
    <t>6. kategorija</t>
  </si>
  <si>
    <t>4. kategorija</t>
  </si>
  <si>
    <t>Mlađe kategorije</t>
  </si>
  <si>
    <t>Seniori</t>
  </si>
  <si>
    <t>3.3. Stručna kvalifikacija trenera</t>
  </si>
  <si>
    <t>Integrirani preddiplomski i diplomski sveučilišni studij kineziologije (mag. cin., prof. cin.)</t>
  </si>
  <si>
    <t>Specijalistički diplomski stručni studij za izobrazbu trenera (struc. spec. cin.)</t>
  </si>
  <si>
    <t>3.2. Članovi koji su nastupili za reprezentaciju Hrvatske u službenim, natjecateljskim utakmicama ili turnirima Svjetskog i Europskog prvenstva, Olimpijskim igrama odnsono kvalifikacijskim natjecanjima za ista (bodovi po članu).</t>
  </si>
  <si>
    <t>Trener upisan u IX. semestar specijalističkog diplomskog stručnog studija ili integriranog sveučilišnog studija kineziologije.</t>
  </si>
  <si>
    <t>Trener upisan u V. semestar stručnog studija za izobrazbu trenera ili integriranog  sveučilišnog studija kineziologije.</t>
  </si>
  <si>
    <t>Stručni studij za izobrazbu trenera (bacc. cin), viši sportski trener</t>
  </si>
  <si>
    <t>3.4.1. - Domaće (godišnje)</t>
  </si>
  <si>
    <t>3.4.2. - Međunarodne (godišnje)</t>
  </si>
  <si>
    <t>UPITNIK</t>
  </si>
  <si>
    <t>I. OPĆI PODACI</t>
  </si>
  <si>
    <t>OIB:</t>
  </si>
  <si>
    <t>MB:</t>
  </si>
  <si>
    <t>IBAN:</t>
  </si>
  <si>
    <t>I-1</t>
  </si>
  <si>
    <t>I-2</t>
  </si>
  <si>
    <t>I-3</t>
  </si>
  <si>
    <t>I-4</t>
  </si>
  <si>
    <t>I-5</t>
  </si>
  <si>
    <t>I-6</t>
  </si>
  <si>
    <t>I-7</t>
  </si>
  <si>
    <t>I-8</t>
  </si>
  <si>
    <t>I-9</t>
  </si>
  <si>
    <t>II. VODSTVO KLUBA</t>
  </si>
  <si>
    <t>III. ČLANSTVO KLUBA</t>
  </si>
  <si>
    <t>muškarci</t>
  </si>
  <si>
    <t>žene</t>
  </si>
  <si>
    <t>seniori (18+)</t>
  </si>
  <si>
    <t>juniori (U-18)</t>
  </si>
  <si>
    <t>kadeti (U-16)</t>
  </si>
  <si>
    <t>pioniri (U-14)</t>
  </si>
  <si>
    <t>mlađi pioniri (U-12)</t>
  </si>
  <si>
    <t>morčići (U-10)</t>
  </si>
  <si>
    <t>mlađi morčići (U-8)</t>
  </si>
  <si>
    <t>predškolci (U-6)</t>
  </si>
  <si>
    <t>Telefon:</t>
  </si>
  <si>
    <t>IV. NATJECATELJSKE AKTIVNOSTI KLUBA</t>
  </si>
  <si>
    <t>Klub sudjeluje u natjecanju s ekipom uzrasta seniora? (DA/NE)</t>
  </si>
  <si>
    <t>V. ORGANIZACIJA TRENINGA</t>
  </si>
  <si>
    <t>Kvalifikacija</t>
  </si>
  <si>
    <t>Broj trenera</t>
  </si>
  <si>
    <t xml:space="preserve">Tečaj Hrvatske Olimpijske Akademije, drugi tečajevi (nacionalnih ili međunarodnih saveza dotičnog sporta)                                                                      </t>
  </si>
  <si>
    <t>Volonteri</t>
  </si>
  <si>
    <t>Radni odnos – ugovor o radu</t>
  </si>
  <si>
    <t>VI. ISTAKNUTI POJEDINCI KLUBA</t>
  </si>
  <si>
    <t>Lokalna samouprava</t>
  </si>
  <si>
    <t>Zajednica sportova GML</t>
  </si>
  <si>
    <t>VII. OSTALE AKTIVNOSTI KLUBA</t>
  </si>
  <si>
    <t>Organizacija sportskih škola/kampova</t>
  </si>
  <si>
    <t>Organizacija seminara/tečaja (treneri, suci, djelatnici u sportu)</t>
  </si>
  <si>
    <t>Kratak opis (događanja, organizacija, broj učesnika, trajanje i sl.)</t>
  </si>
  <si>
    <t>VIII. OSTALO</t>
  </si>
  <si>
    <t>Iznos jednog liječničkog pregleda.</t>
  </si>
  <si>
    <t>Broj potrebnih liječničkih pregleda po članu, godišnje.</t>
  </si>
  <si>
    <t>Adresa:</t>
  </si>
  <si>
    <t>Elektronička pošta:</t>
  </si>
  <si>
    <t>Internetska stranica:</t>
  </si>
  <si>
    <t>II-1</t>
  </si>
  <si>
    <t>Tajnik kluba:</t>
  </si>
  <si>
    <t>II-2</t>
  </si>
  <si>
    <t>II-3</t>
  </si>
  <si>
    <t>funkcija</t>
  </si>
  <si>
    <t>kontakt broj</t>
  </si>
  <si>
    <t>ime i prezime</t>
  </si>
  <si>
    <t>II-4</t>
  </si>
  <si>
    <t>II-5</t>
  </si>
  <si>
    <t>II-6</t>
  </si>
  <si>
    <t>Datum održavanja zadnje skupštine:</t>
  </si>
  <si>
    <t>Datum održavanja zadnje izborne skupštine:</t>
  </si>
  <si>
    <t>Osobe ovlaštene za zastupanje kluba:</t>
  </si>
  <si>
    <t>Predstavnici kluba u skupštini i tijelima županijskih, nacionalnih, međunarodnih saveza:</t>
  </si>
  <si>
    <t>naziv saveza/federacije</t>
  </si>
  <si>
    <t>III-1</t>
  </si>
  <si>
    <t>III-1.1</t>
  </si>
  <si>
    <t>III-1.2</t>
  </si>
  <si>
    <t>III-1.3</t>
  </si>
  <si>
    <t>III-1.4</t>
  </si>
  <si>
    <t>III-1.5</t>
  </si>
  <si>
    <t>III-1.6</t>
  </si>
  <si>
    <t>III-1.7</t>
  </si>
  <si>
    <t>III-1.8</t>
  </si>
  <si>
    <t>III-2</t>
  </si>
  <si>
    <t>III-3</t>
  </si>
  <si>
    <t xml:space="preserve">o postojećem stanju članica ZSGML u </t>
  </si>
  <si>
    <t>godini</t>
  </si>
  <si>
    <t>Ukupan broj članova (automatski se računa):</t>
  </si>
  <si>
    <t>Broj ostalih članovi kluba:</t>
  </si>
  <si>
    <t>IV-1</t>
  </si>
  <si>
    <t>IV-1.1</t>
  </si>
  <si>
    <t>IV-1.2</t>
  </si>
  <si>
    <t>IV-1.3</t>
  </si>
  <si>
    <t>Ukupan broj klubova koji se natječu u navedenoj ligi:</t>
  </si>
  <si>
    <t>IV-2</t>
  </si>
  <si>
    <t>IV-2.1</t>
  </si>
  <si>
    <t>IV-2.2</t>
  </si>
  <si>
    <t>IV-2.3</t>
  </si>
  <si>
    <t>IV-2.4</t>
  </si>
  <si>
    <t>IV-2.5</t>
  </si>
  <si>
    <t>IV-2.6</t>
  </si>
  <si>
    <t>IV-2.7</t>
  </si>
  <si>
    <t>NAPOMENA</t>
  </si>
  <si>
    <t>IV-3</t>
  </si>
  <si>
    <t>broj članova kluba koji su sudjelovali na natjecanju</t>
  </si>
  <si>
    <t>IV-4</t>
  </si>
  <si>
    <t>naziv natjecanja (npr. prvenstvo države, županije)</t>
  </si>
  <si>
    <t>naziv natjecanja</t>
  </si>
  <si>
    <t>mjesto održavanja</t>
  </si>
  <si>
    <t>dobna skupina</t>
  </si>
  <si>
    <t>ostvareni rezultat</t>
  </si>
  <si>
    <t>IV-5</t>
  </si>
  <si>
    <t>IV-6</t>
  </si>
  <si>
    <t>ukupan broj klubova</t>
  </si>
  <si>
    <t>kao domaćin</t>
  </si>
  <si>
    <t>kao gost</t>
  </si>
  <si>
    <t>Ukupan broj ostalih (prijateljskih i sl.) utakmica/mečeva odigranih protiv drugih klubova u svim dobnim kategorijama:</t>
  </si>
  <si>
    <t>IV-7</t>
  </si>
  <si>
    <t>IV-8</t>
  </si>
  <si>
    <t>IV-8.1</t>
  </si>
  <si>
    <t>IV-8.2</t>
  </si>
  <si>
    <t>IV-8.3</t>
  </si>
  <si>
    <t>IV-8.4</t>
  </si>
  <si>
    <t>IV-8.5</t>
  </si>
  <si>
    <t>IV-8.6</t>
  </si>
  <si>
    <t>IV-8.7</t>
  </si>
  <si>
    <t>IV-8.8</t>
  </si>
  <si>
    <t>V-1</t>
  </si>
  <si>
    <t>V-1.1</t>
  </si>
  <si>
    <t>V-1.2</t>
  </si>
  <si>
    <t>V-1.3</t>
  </si>
  <si>
    <t>V-1.4</t>
  </si>
  <si>
    <t>V-1.5</t>
  </si>
  <si>
    <t>V-1.6</t>
  </si>
  <si>
    <t>V-1.7</t>
  </si>
  <si>
    <t>V-2</t>
  </si>
  <si>
    <t>V-2.1</t>
  </si>
  <si>
    <t>V-2.2</t>
  </si>
  <si>
    <t>V-2.3</t>
  </si>
  <si>
    <t>Redovni broj treninga (tjedno)</t>
  </si>
  <si>
    <t>Redovni broj sati treninga (tjedno)</t>
  </si>
  <si>
    <t>Redovan broj radnih tjedana godišnje</t>
  </si>
  <si>
    <t>Područje djelovanja (uzrasna kategorija/skupina/grupa)</t>
  </si>
  <si>
    <t>Ukupno (sati/god)</t>
  </si>
  <si>
    <t>V-3</t>
  </si>
  <si>
    <t>V-4</t>
  </si>
  <si>
    <t>VI-1.1</t>
  </si>
  <si>
    <t>VI-1.2</t>
  </si>
  <si>
    <t>VI-1.3</t>
  </si>
  <si>
    <t>VI-1.4</t>
  </si>
  <si>
    <t>VI-1.5</t>
  </si>
  <si>
    <t>VI-1.6</t>
  </si>
  <si>
    <t>VI-1</t>
  </si>
  <si>
    <t>dobna kategorija</t>
  </si>
  <si>
    <t>kategorija</t>
  </si>
  <si>
    <t>broj sportaša</t>
  </si>
  <si>
    <t>VI-2</t>
  </si>
  <si>
    <t>VI-3</t>
  </si>
  <si>
    <t>VI-3.1</t>
  </si>
  <si>
    <t>VI-3.2</t>
  </si>
  <si>
    <t>izvor stipendije</t>
  </si>
  <si>
    <t>VII-1</t>
  </si>
  <si>
    <t>VII-2</t>
  </si>
  <si>
    <t>VII-3</t>
  </si>
  <si>
    <t>VII-4</t>
  </si>
  <si>
    <t>VIII-1</t>
  </si>
  <si>
    <t>VIII-2</t>
  </si>
  <si>
    <t>VIII-3</t>
  </si>
  <si>
    <t>pozicija u klubu</t>
  </si>
  <si>
    <t>VIII-3.1</t>
  </si>
  <si>
    <t>VIII-3.2</t>
  </si>
  <si>
    <t>VIII-3.3</t>
  </si>
  <si>
    <t>od</t>
  </si>
  <si>
    <t>Ako da, u kojem rangu natjecanja sudjeluje?**</t>
  </si>
  <si>
    <t>Osim ekipe uzrasta seniora klub se natječe i s ovim ekipama omladinskog uzrasta***:</t>
  </si>
  <si>
    <t>Broj registriranih sportaša u sustavu natjecanja****:</t>
  </si>
  <si>
    <t>Ostali turniri, kupovi na kojima je klub sudjelovao:</t>
  </si>
  <si>
    <t>Za klubove koji ne sudjeluju u ligaškim natjecanjima navesti odlaske na turnire/kupove u organizaciji matičnih saveza, a koji se vrednuju za prvaka županije ili prvaka države:</t>
  </si>
  <si>
    <t>Nastupi na ostalim (prijateljskim i sl.) turnirima, kupovima ili ligama, regionalnog, državnog ili međunarodnog karaktera.:</t>
  </si>
  <si>
    <t>U slučaju da je klub na temelju ostvarenih uspjeha u ligaškim natjecanjima ostvario pravo sudjelovanja na službenim međunarodnim turnirima, ligama ili kupovima ukratko opisati natjecanje obavezno navodeći naziv natjecanja, broj odigranih utakmica/mečeva te ostvareni rezultat:</t>
  </si>
  <si>
    <t>Broj aktivnih članovi kluba (u trenažnom procesu, treningu) po dobu i spolu (u slučaju različite nomenklature dobnih kategorija obavezno se ravnati po godinama (U-XY))*:</t>
  </si>
  <si>
    <t>Ligaško natjecanje*. Za klubove koji ne sudjeluju u natjecanjima organiziranima po sustavu lige preskočiti na IV-6:</t>
  </si>
  <si>
    <t>Treneri*:</t>
  </si>
  <si>
    <t>Radno/pravni status trenera u klubu:</t>
  </si>
  <si>
    <t>Organizacija treninga:</t>
  </si>
  <si>
    <t>Prostor/objekt/stadion/dvorana u kojem klub izvodi svoj program:</t>
  </si>
  <si>
    <t>Stipendirani sportaši (sportska stipendija):</t>
  </si>
  <si>
    <r>
      <t xml:space="preserve">* Ligaško natjecanje, u svrhu ovog upitnika, podrazumjeva sustav natjecanja u kojem se jedna ekipa kluba natjeće protiv drugih ekipa, drugih klubova (neovisno da li se radi o momčadskim ili pojedinačnim sportovima), svaka protiv svake u određenom broju kola, a gdje se kao mjerilo uspješnosti uzima sustav bodovanja za ostvarene rezultate u pojedinačnim kolima. Također u svrhu ovog upitnika, ligaško natjecanje za uzrast seniora mora zadovoljiti kriterij da se kroz navedeni sustav natjecanja može ispasti u nižu ligu, odnosno napredovati u višu ligu (zavisno o rezultatima kluba) uz mogućnost osvajanja naslova prvaka države priznatog od matičnog saveza. 
** Rang natjecanja upisati u obliku "X od Y" gdje X označava trenutni rang natjecanja u kojem se Klub natječe počevši od najviše moguće lige, a Y označava sveukupan broj "stepenica" lige, uzevši onu najnižu u koju Klub može pasti, pa do one najviše gdje se bori za prvaka države. 
Primjer 1. Klub se natjeće u 1. županijskoj ligi. Najniža liga u koju može pasti je 3. županijska liga, a do borbe za prvaka države mora napredovati u Međužupanijsku ligu - zapad, 2. državnu ligu i 1. državnu ligu. Rang u kojem se klub natjeće je: 4 od 6.
1. 1. državna liga
2. 2. državna liga
3. Međužupanijska liga - zapad
</t>
    </r>
    <r>
      <rPr>
        <b/>
        <sz val="11"/>
        <color theme="1"/>
        <rFont val="Calibri"/>
        <family val="2"/>
        <charset val="238"/>
        <scheme val="minor"/>
      </rPr>
      <t xml:space="preserve">4. 1. županijska liga
</t>
    </r>
    <r>
      <rPr>
        <sz val="11"/>
        <color theme="1"/>
        <rFont val="Calibri"/>
        <family val="2"/>
        <charset val="238"/>
        <scheme val="minor"/>
      </rPr>
      <t xml:space="preserve">5. 2. županijska liga
6. 3. županijska liga
Primjer 2. Klub se natjeće u 2. državnoj ligi - zapad. Ne postoji niža liga u koju klub može ispasti, a za borbu za prvaka države mora napredovati u 1. državnu ligu. Rang u kojem se klub natjeće je: 2 od 2.
1. 1. državna liga
</t>
    </r>
    <r>
      <rPr>
        <b/>
        <sz val="11"/>
        <color theme="1"/>
        <rFont val="Calibri"/>
        <family val="2"/>
        <charset val="238"/>
        <scheme val="minor"/>
      </rPr>
      <t>2. 2. državna liga - zapad</t>
    </r>
    <r>
      <rPr>
        <sz val="11"/>
        <color theme="1"/>
        <rFont val="Calibri"/>
        <family val="2"/>
        <charset val="238"/>
        <scheme val="minor"/>
      </rPr>
      <t xml:space="preserve">
*** prilikom navođenja liga referirati se na tablicu III-1 te koristiti gore navedenu nomenklaturu;  kao potvrdu da se klub natječe s određenom dobnom skupinom u pripadajuću ćeliju upisati ukupan broj klubova koji se natječu u navedenoj ligi. Primjer: Klub se natjeće u ligi samo s ekipom pionira (U-14) u muškoj kategoriji gdje ukupno nastupa 12 ekipa. U ćeliju (mlađi pioniri (U-12), muškarci) upisati: 12. Ostale ćelije ostaviti prazne.
**** Uz broj sportaša obavezno priložiti dokaz o registraciji: kopiju sportskih iskaznica, popis ovjeren od strane matičnog saveza ili ispis iz računalnog sustava matičnog saveza. Popis mora sadržavati datum kada je sastavljen te ime i prezime igrača uz matični ili drugi ID broj. Podaci bez dokaza o registraciji neće se uzimati u obzir.</t>
    </r>
  </si>
  <si>
    <t>Druge održane sportske manifestacije/natjecanja</t>
  </si>
  <si>
    <t>Liječnički pregledi:</t>
  </si>
  <si>
    <t>Godišnji iznos koji klub plaća za računovodstvene usluge:</t>
  </si>
  <si>
    <t>Izuzev trenera, da li klub zapošljava još koju osobu?</t>
  </si>
  <si>
    <t>radni odnos/ugovor o radu</t>
  </si>
  <si>
    <t>3.4. Organizacija tradiocionalnih sportskih manifestacija</t>
  </si>
  <si>
    <t>2.2.Tradicija sportskog kluba u Malom Lošinju (godina osnivanja kluba)</t>
  </si>
  <si>
    <t>do</t>
  </si>
  <si>
    <t>1.3.2. Broj registriranih sportaša u natjecateljskom ciklusu (seniori).</t>
  </si>
  <si>
    <t>1.2. Broj članica nacionalnih saveza.</t>
  </si>
  <si>
    <t>1.1. Broj članica u međunarodnoj federaciji.</t>
  </si>
  <si>
    <t>Prosječna ocjena članova Izvršnog odbora</t>
  </si>
  <si>
    <t>UKUPNO KATEGORIJA 1</t>
  </si>
  <si>
    <t>UKUPNO KATEGORIJA 2</t>
  </si>
  <si>
    <t>UKUPNO KATEGORIJA 3</t>
  </si>
  <si>
    <t>SVEUKUPNO</t>
  </si>
  <si>
    <t>PODACI</t>
  </si>
  <si>
    <t>Senior</t>
  </si>
  <si>
    <t>Specijalistički diplomski stručni studij za izobrazbu trenera.</t>
  </si>
  <si>
    <t>Integrirani preddiplomski i diplomski sveučilišni studij kineziologije.</t>
  </si>
  <si>
    <t>Stručni studij za izobrazbu trenera, viši sportski trener.</t>
  </si>
  <si>
    <t>kratak opis (događanja, organizacija, broj učesnika, trajanje i sl.)</t>
  </si>
  <si>
    <t>naziv</t>
  </si>
  <si>
    <t>HOO, županija, ZS Primorsko-goranske županije ili državna stipendija</t>
  </si>
  <si>
    <t>domaćeg/ međunarodnog karaktera*</t>
  </si>
  <si>
    <t>dobna kategorija***</t>
  </si>
  <si>
    <t>Predsjednik/direktor kluba:</t>
  </si>
  <si>
    <t>VIII-4</t>
  </si>
  <si>
    <t>Iznos godišnje članarine za ostale članove kluba:</t>
  </si>
  <si>
    <t>iznos</t>
  </si>
  <si>
    <t>Klupska članarina*:</t>
  </si>
  <si>
    <t>Iznos članarine za članove u trenažnom procesu:</t>
  </si>
  <si>
    <t>Organizacija klupskih prvenstava, prvenstava Grada Malog Lošinja</t>
  </si>
  <si>
    <t>VIII-4.1</t>
  </si>
  <si>
    <t>VIII-4.2</t>
  </si>
  <si>
    <t>VIII-4.3</t>
  </si>
  <si>
    <t>razdoblje plaćanja**</t>
  </si>
  <si>
    <t>*Ukoliko klub ne naplaćuje članarinu ili neku od vrsta članarina, polja ostaviti prazna.
**mjesečna, kvartalna, polugodišnja, godišnja….</t>
  </si>
  <si>
    <t>1.3.1. mlađe kategorije</t>
  </si>
  <si>
    <t>1.3.2. seniori</t>
  </si>
  <si>
    <t>Neolimpijski sportovi, nisu članovi SPORTACCORD-a (NE/NE)</t>
  </si>
  <si>
    <t>Neolimpijski sportovi, članovi SPORTACCORD-a (NE/DA)</t>
  </si>
  <si>
    <t>Olimpijski sportovi (DA/DA)</t>
  </si>
  <si>
    <t>Godina upitnika:</t>
  </si>
  <si>
    <t>Sport</t>
  </si>
  <si>
    <t>Klub</t>
  </si>
  <si>
    <t>Nogometni klub "Lošinj"</t>
  </si>
  <si>
    <t>Nogomet</t>
  </si>
  <si>
    <t>Broj članica nacionalnih saveza</t>
  </si>
  <si>
    <t>Broj članica u međunarodnoj federaciji</t>
  </si>
  <si>
    <t>Godina osnutka kluba**:</t>
  </si>
  <si>
    <t>Puni naziv kluba*:</t>
  </si>
  <si>
    <t>Olimpijski status sporta</t>
  </si>
  <si>
    <t>DA/DA</t>
  </si>
  <si>
    <t>Karate</t>
  </si>
  <si>
    <t>Godina osnutka</t>
  </si>
  <si>
    <t>Dr. Conrada Clara 4, Mali Lošinj</t>
  </si>
  <si>
    <t>Adresa</t>
  </si>
  <si>
    <t>OIB</t>
  </si>
  <si>
    <t>Matični broj</t>
  </si>
  <si>
    <t>IBAN</t>
  </si>
  <si>
    <t>Elektronička pošta</t>
  </si>
  <si>
    <t>Internetska stranica</t>
  </si>
  <si>
    <t>Broj telefona</t>
  </si>
  <si>
    <t>PODACI O KLUBOVIMA</t>
  </si>
  <si>
    <t>HR8624020061100132128</t>
  </si>
  <si>
    <t>nklosinj@gmail.com</t>
  </si>
  <si>
    <t>www.nklosinj.hr</t>
  </si>
  <si>
    <t>Košarkaški klub "Jadranka"</t>
  </si>
  <si>
    <t>Ženski odbojkaški klub "Lošinj"</t>
  </si>
  <si>
    <t>Tenis klub "Jadranka"</t>
  </si>
  <si>
    <t>Streljački klub "Lošinj"</t>
  </si>
  <si>
    <t>Stolnoteniski klub "Lošinj"</t>
  </si>
  <si>
    <t>Šahovski klub "Lošinj"</t>
  </si>
  <si>
    <t>Kuglački klub "Jadranka"</t>
  </si>
  <si>
    <t>Malonogometni klub "Lošinj"</t>
  </si>
  <si>
    <t>Boćarski klub "Lošinj 90"</t>
  </si>
  <si>
    <t>Atletski klub "Lošinj"</t>
  </si>
  <si>
    <t>Kickboxing klub "Excalibur"</t>
  </si>
  <si>
    <t>Kickboxing klub "Viktorija"</t>
  </si>
  <si>
    <t>Judo klub "Lošinj"</t>
  </si>
  <si>
    <t>Pikado klub "Lošinj"</t>
  </si>
  <si>
    <t>Društvo sportske rekreacije "Lošinj"</t>
  </si>
  <si>
    <t>Vaterpolo klub "Lošinj"</t>
  </si>
  <si>
    <t>Jedriličarski klub "Jugo"</t>
  </si>
  <si>
    <t>Klub skijanja na vodi "Lošinj"</t>
  </si>
  <si>
    <t>Košarka</t>
  </si>
  <si>
    <t>Rukomet</t>
  </si>
  <si>
    <t>Odbojka</t>
  </si>
  <si>
    <t>Tenis</t>
  </si>
  <si>
    <t>Streljaštvo</t>
  </si>
  <si>
    <t>Stolni tenis</t>
  </si>
  <si>
    <t>Šah</t>
  </si>
  <si>
    <t>Kuglanje</t>
  </si>
  <si>
    <t>Futsal</t>
  </si>
  <si>
    <t>Boćanje</t>
  </si>
  <si>
    <t>Atletika</t>
  </si>
  <si>
    <t>Kickboxing</t>
  </si>
  <si>
    <t>Judo</t>
  </si>
  <si>
    <t>Pikado</t>
  </si>
  <si>
    <t>Vaterpolo</t>
  </si>
  <si>
    <t>Jedrenje</t>
  </si>
  <si>
    <t>Skijanje na vodi</t>
  </si>
  <si>
    <t xml:space="preserve">*iz padajućeg izbornika odabrati klub i u slučaju promjene nekog od podatka u točki I. Opći podaci, ručno ih upisati
**godinu upisati isključivo kao cijeli broj, bez točke, bez datuma (Ne upisivati: "1980."; "1980. godine", "'80" ili slični oblici) </t>
  </si>
  <si>
    <t>-</t>
  </si>
  <si>
    <t>NE/DA</t>
  </si>
  <si>
    <t>NE/NE</t>
  </si>
  <si>
    <t>DA/NE</t>
  </si>
  <si>
    <t>Podvodni ribolov/sportski ribolov</t>
  </si>
  <si>
    <t xml:space="preserve">* Upitniku obavezno priložiti kopiju popisa članova kluba : Ime i prezime, OIB , datum rođenja i godinu pristupanja udruzi. Ukupni upisani broj članova u ovom upitniku ne može biti veći od broja članova navedenih na popisu. Upisani brojevi članova bez priloženih popisa članova s traženim podacima neće se uzimati u obzir. Članovi na popisu bez traženih podataka neće se uzimati u obzir već će se naknadno broj članova umanjiti za njih.
Zakon o udrugama Članak 12.:
...
(3) Udruga je dužna voditi popis svojih članova. 
(4) Popis članova vodi se elektronički ili na drugi prikladan način i obvezno sadrži podatke o osobnom imenu (nazivu), osobnom identifikacijskom broju (OIB), datumu rođenja, datumu pristupanja udruzi, kategoriji članstva, ako su utvrđene statutom udruge te datumu prestanka članstva u udruzi, a može sadržavati i druge podatke. </t>
  </si>
  <si>
    <t>1. RAZVIJENOST SPORTA</t>
  </si>
  <si>
    <t>Ženski rukometni klub "Lošinj"</t>
  </si>
  <si>
    <t>Sportsko društvo "Škarpina"</t>
  </si>
  <si>
    <t>Sportsko ribolovno društvo "Udica"</t>
  </si>
  <si>
    <t>Trg Studenac 33a, Nerezine</t>
  </si>
  <si>
    <t>Malin 48, Mali Lošinj</t>
  </si>
  <si>
    <t>Obala Maršala Tita 36,Veli Lošinj</t>
  </si>
  <si>
    <t>Silvire Tommasini 2, Mali Lošinj</t>
  </si>
  <si>
    <t>Sveti Martin 8, Mali Lošinj</t>
  </si>
  <si>
    <t>Lošinjskih Brodograditelja 11, Mali Lošinj, P.P. 54</t>
  </si>
  <si>
    <t>Del Conte Giovanni 6, Mali Lošinj</t>
  </si>
  <si>
    <t>Ćunski 19, Ćunski</t>
  </si>
  <si>
    <t>Bočac 70, Mali Lošinj</t>
  </si>
  <si>
    <t>Šime Kvirina Kozulića 1, Mali Lošinj</t>
  </si>
  <si>
    <t>Omladinska 10, Mali Lošinj</t>
  </si>
  <si>
    <t>Svete Marije 40, Mali Lošinj</t>
  </si>
  <si>
    <t>Guiseppe Garibaldi 33, Mali Lošinj</t>
  </si>
  <si>
    <t xml:space="preserve"> Vladimira Gortana 83, Mali Lošinj</t>
  </si>
  <si>
    <t>Guiseppe Garibaldi 21, Mali Lošinj</t>
  </si>
  <si>
    <t>Dubovica 1, Mali Lošinj</t>
  </si>
  <si>
    <t>Zagrebačka 2/II, Mali Lošinj, P.P. 64</t>
  </si>
  <si>
    <t>Bočac 75, Mali Lošinj</t>
  </si>
  <si>
    <t>Sunčana uvala 2, Mali Lošinj</t>
  </si>
  <si>
    <t>Mate Vidulića 88, Mali Lošinj</t>
  </si>
  <si>
    <t>miroslav.cavlek@ri.t-com.hr</t>
  </si>
  <si>
    <t>pupyml@gmail.com</t>
  </si>
  <si>
    <t>devaveterinar@gmail.com</t>
  </si>
  <si>
    <t>info@jk-jugo.hr</t>
  </si>
  <si>
    <t>marko.bodis@gmail.com</t>
  </si>
  <si>
    <t>radenko.nikolic.kbk.exalibur@gmail.com</t>
  </si>
  <si>
    <t>dinkoivanisevic@gmail.com</t>
  </si>
  <si>
    <t>dubravko-muzicc@mail.inet.hr</t>
  </si>
  <si>
    <t>marko.krstacic@jadranka.hr</t>
  </si>
  <si>
    <t>zeljko.abramovic@kuci.hr</t>
  </si>
  <si>
    <t>gvido@hep.hr.samardzic</t>
  </si>
  <si>
    <t>pikado.klub@gmail.com</t>
  </si>
  <si>
    <t>ferdinandzorovic@gmail</t>
  </si>
  <si>
    <t>srd.udica.ml@gmail.com</t>
  </si>
  <si>
    <t>sk.malilosinj@gmail.com</t>
  </si>
  <si>
    <t>bojan.puric@public.carnet.hr</t>
  </si>
  <si>
    <t>gabormihailov@gmail.com</t>
  </si>
  <si>
    <t>info@tennis-losinj.com</t>
  </si>
  <si>
    <t>vklosinj@net.hr</t>
  </si>
  <si>
    <t>zarko.rogic@ri.t-com.hr</t>
  </si>
  <si>
    <t>Športski karate klub "Lošinj"</t>
  </si>
  <si>
    <t>Ugovor o djelu/treniranju</t>
  </si>
  <si>
    <t>2.5. Kriteriji ZSGML</t>
  </si>
  <si>
    <t>2.4. Rad s osobama s invaliditetom</t>
  </si>
  <si>
    <t>Registrirani sportaši s invaliditetom koji sudjeluju u natjecanjima</t>
  </si>
  <si>
    <t>2</t>
  </si>
  <si>
    <t>1</t>
  </si>
  <si>
    <t>Sportaši s invaliditetom koji sudjeluju u treninzima</t>
  </si>
  <si>
    <t xml:space="preserve">Tečaj Hrvatske olimpijske akademije i drugi tečajevi nacionalnih ili međunarodnih saveza dotičnog sporta                                                </t>
  </si>
  <si>
    <t>DODATNI BODOVI</t>
  </si>
  <si>
    <t>2.4.1. Registrirani sportaši s invaliditetom koji sudjeluju u natjecanjima</t>
  </si>
  <si>
    <t>2.4.2. Sportaši s invaliditetom koji sudjeluju u treninzima</t>
  </si>
  <si>
    <t>Broj registriranih sportaša</t>
  </si>
  <si>
    <t>Sportaši koji sudjeluju na treninzima</t>
  </si>
  <si>
    <t>V-5</t>
  </si>
  <si>
    <t xml:space="preserve">Tečaj Hrvatske Olimpijske Akademije, drugi tečajevi (nacionalnih ili međunarodnih saveza dotičnog sporta).   </t>
  </si>
  <si>
    <t>3. SPORTSKA, STRUČNA I ORGANIZACIJSKA KVALITETA KLUBA</t>
  </si>
  <si>
    <t>*odabrati iz padajućeg izbornika</t>
  </si>
  <si>
    <t>ime i prezime sportaša</t>
  </si>
  <si>
    <t>NAPOMENA: U slučaju da se tokom ispunjavanja upitnika susretnete s greškom u sadržaju ili nekoj od njegovih funkcija molimo Vas da istu prijavite putem elektroničke pošte prilikom dostavljanja ispunjenog upitnika. U slučaju da Vas je greška u sadržaju ili nekoj od funkcija upitnika onemogućila da isti ispravno ili na Vama zadovoljavajuć način ispunite, kao ispravak ili dodatak upitniku možete priložiti tekstualni dokument u digitalnom obliku s punim odgovorom na pitanje koje niste bili u mogućnosti odgovoriti putem formulara. Prilikom takvog odgovora referirajte se na broj pitanja na koje dajete odgovor, na primjer II-1, IV-2.3 i slično.</t>
  </si>
  <si>
    <t>*obavezno dostaviti rješenje o kategorizaciji HOO
**obavezno priložiti dokaz da je sportaš nastupio za reprezentaciju (odluka, poziv, potvrda, službeno glasilo saveza ili drugi dokument kojim se nedvojbeno može utvrditi da je sportaš nastupio za reprezentaciju na navedenim natjecanjima)
***odabrati iz padajućeg izbornika</t>
  </si>
  <si>
    <t>zenskirukometniklubmalilosinj@gmail.com</t>
  </si>
  <si>
    <t>2.3.3. - stariji od 18 godina</t>
  </si>
  <si>
    <t>2.3.4. - uzrast 14 do 18 godina</t>
  </si>
  <si>
    <t>2.3.5. - uzrast 10 do 14 godina</t>
  </si>
  <si>
    <t>2.3.6. - uzrast 6 do 10 godina</t>
  </si>
  <si>
    <t>2.3.7. - uzrast do 6 godina</t>
  </si>
  <si>
    <t>seniori i veterani (18+)</t>
  </si>
  <si>
    <t>Broj</t>
  </si>
  <si>
    <t>Osobe s invaliditetom koje se natječu i/ili treniraju u klubu***:</t>
  </si>
  <si>
    <t>Bez kvalifikacija**</t>
  </si>
  <si>
    <t>Radni odnos</t>
  </si>
  <si>
    <t>* za nove trenere ili trenere koji imaju promjenu u kvalifikaciji u odnosu na zadnji upitnik obavezna dostava kopije potvrde kvalifikacije, a za nove trenere i slika. Za svakog prijavljenog trenera Klub je dužan predočiti kopiju ugovora (ili više njih) između kluba i trenera (ugovor o radu, ugovor o treniranju/djelu, ugovor o treniranju/volontiranju ili slično.
**Osobe koje nemaju status trenera no aktivno sudjeluju i pomažu u izvođenju trenažnog procesa.
***Za svakog prijavljenog sportaša s invaliditetom klub je dužan predočiti rješenje o invaliditetu.</t>
  </si>
  <si>
    <t>2.3.3. - Uzrast 18 godina i stariji</t>
  </si>
  <si>
    <t>2.3.3. - Uzrast od 14 do 18 godina</t>
  </si>
  <si>
    <t>2.3.4. - Uzrast od 10 do 14 godina</t>
  </si>
  <si>
    <t>2.3.5. - Uzrast od 6 do 10 godina</t>
  </si>
  <si>
    <t>2.3.6. - Uzrast do 6 godina</t>
  </si>
  <si>
    <t>2.3. Učešće spolova i zastupljenost mlađih dobnih skupina na treninzima i natjecanjima</t>
  </si>
  <si>
    <t>1.3. Broj sportaša u natjecateljskom ciklusu.</t>
  </si>
  <si>
    <t>1.3.1. Broj aktivnih sportaša u Gradu Malom Lošinju.</t>
  </si>
  <si>
    <t>2.2.Tradicija sportskog kluba u Malom Lošinju.</t>
  </si>
  <si>
    <t>2.3. Učešće spolova, zastupljenost mlađih dobnih skupina u klubu.</t>
  </si>
  <si>
    <t>2.4. Rad s osobama s invaliditetom.</t>
  </si>
  <si>
    <t>2.5. Kriteriji ZSGML.</t>
  </si>
  <si>
    <t>3. SPORTSKA KVALITETA</t>
  </si>
  <si>
    <t>3.1. Broj kategoriziranih sportaša u posljednje dvije godine u lošinjskim klubovima.</t>
  </si>
  <si>
    <t>1-5</t>
  </si>
  <si>
    <t>3.2. Broj članova kluba koji su nastupili za reprezentaciju Hrvatske na EP, SP ili svjetskom kupu u posljednje dvije godine.</t>
  </si>
  <si>
    <r>
      <t xml:space="preserve">Bodovna tablica prema pravilniku o kategorizaciji klubova. U tablici nedostaju bodovi prema kriteriji  ZSGML-a koji se dodjeljuju naknadno.
</t>
    </r>
    <r>
      <rPr>
        <sz val="11"/>
        <color theme="1"/>
        <rFont val="Calibri"/>
        <family val="2"/>
        <charset val="238"/>
        <scheme val="minor"/>
      </rPr>
      <t xml:space="preserve">
*tablica je informativnog karaktera, ukupan broj bodova može se razlikovati od službenog bodovanja Izvršnog odbora ZSGML-a prvenstveno zbog točke 2.4. Kriteriji ZSGML kao i drugih kriterija koji se dodatno provjeravaju (broj članova, kategorizirani sportaši i sl.), ali i tehničkih grešaka u samom upitniku. Ukoliko uočite jednu od takvih grešaka molimo Vas da to napomenete prilikom predaje upitnika.</t>
    </r>
  </si>
  <si>
    <t>Upitnik se ispunjava na računalu i dostavlja u pisanoj formi (kao dio natječajne dokumentacije Javnog poziva za (su)financiranje programa/projekata/manifestacija od interesa za opće dobro iz proračuna Grada Mali Lošinj u 2020. godini koje provode organizacije civilnog društva) na adresu Grada Mali Lošinj, Riva lošinjskih kapetana 7 te obavezno i u elektroničkom obliku (izvornoj excel tablici) Zajednici sportova Grada Mali Lošinj na e-mail adresu: darinmagazin@gmail.com.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</si>
</sst>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sz val="12"/>
      <color theme="1"/>
      <name val="Calibri"/>
      <family val="2"/>
      <charset val="238"/>
      <scheme val="minor"/>
    </font>
    <font>
      <b/>
      <sz val="12"/>
      <name val="Calibri"/>
      <family val="2"/>
      <charset val="238"/>
      <scheme val="minor"/>
    </font>
    <font>
      <sz val="8"/>
      <name val="Calibri"/>
      <family val="2"/>
      <charset val="238"/>
      <scheme val="minor"/>
    </font>
    <font>
      <b/>
      <sz val="16"/>
      <color theme="1"/>
      <name val="Calibri"/>
      <family val="2"/>
      <charset val="238"/>
      <scheme val="minor"/>
    </font>
    <font>
      <b/>
      <sz val="18"/>
      <color theme="1"/>
      <name val="Calibri"/>
      <family val="2"/>
      <charset val="238"/>
      <scheme val="minor"/>
    </font>
    <font>
      <sz val="12"/>
      <name val="Calibri"/>
      <family val="2"/>
      <charset val="238"/>
      <scheme val="minor"/>
    </font>
    <font>
      <sz val="11"/>
      <name val="Calibri"/>
      <family val="2"/>
      <charset val="238"/>
      <scheme val="minor"/>
    </font>
    <font>
      <sz val="10"/>
      <color theme="1"/>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0000"/>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medium">
        <color indexed="64"/>
      </bottom>
      <diagonal/>
    </border>
    <border>
      <left/>
      <right/>
      <top style="thin">
        <color indexed="64"/>
      </top>
      <bottom/>
      <diagonal/>
    </border>
    <border>
      <left/>
      <right style="thin">
        <color indexed="64"/>
      </right>
      <top/>
      <bottom/>
      <diagonal/>
    </border>
    <border>
      <left/>
      <right style="thin">
        <color indexed="64"/>
      </right>
      <top style="double">
        <color indexed="64"/>
      </top>
      <bottom/>
      <diagonal/>
    </border>
    <border>
      <left/>
      <right style="medium">
        <color indexed="64"/>
      </right>
      <top style="thin">
        <color indexed="64"/>
      </top>
      <bottom/>
      <diagonal/>
    </border>
    <border>
      <left/>
      <right style="thin">
        <color indexed="64"/>
      </right>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687">
    <xf numFmtId="0" fontId="0" fillId="0" borderId="0" xfId="0"/>
    <xf numFmtId="0" fontId="0" fillId="0" borderId="0" xfId="0" applyBorder="1"/>
    <xf numFmtId="0" fontId="0" fillId="3" borderId="3" xfId="0" applyFill="1" applyBorder="1" applyAlignment="1">
      <alignment horizontal="center"/>
    </xf>
    <xf numFmtId="0" fontId="0" fillId="3" borderId="50" xfId="0" applyFill="1" applyBorder="1" applyAlignment="1">
      <alignment horizontal="center"/>
    </xf>
    <xf numFmtId="0" fontId="0" fillId="0" borderId="0" xfId="0" applyBorder="1" applyAlignment="1">
      <alignment vertical="top"/>
    </xf>
    <xf numFmtId="0" fontId="0" fillId="3" borderId="3" xfId="0" applyFill="1" applyBorder="1"/>
    <xf numFmtId="0" fontId="0" fillId="3" borderId="3" xfId="0" applyFill="1" applyBorder="1" applyAlignment="1">
      <alignment horizontal="center" vertical="center"/>
    </xf>
    <xf numFmtId="0" fontId="0" fillId="3" borderId="50" xfId="0" applyFill="1" applyBorder="1" applyAlignment="1">
      <alignment horizontal="center" vertical="center"/>
    </xf>
    <xf numFmtId="0" fontId="0" fillId="3" borderId="5" xfId="0" applyFill="1" applyBorder="1"/>
    <xf numFmtId="0" fontId="0" fillId="3" borderId="3" xfId="0" applyFill="1" applyBorder="1" applyAlignment="1">
      <alignment vertical="center"/>
    </xf>
    <xf numFmtId="0" fontId="0" fillId="3" borderId="50" xfId="0" applyFill="1" applyBorder="1" applyAlignment="1">
      <alignment vertical="center"/>
    </xf>
    <xf numFmtId="0" fontId="0" fillId="0" borderId="16" xfId="0" applyBorder="1" applyAlignment="1">
      <alignment horizontal="center"/>
    </xf>
    <xf numFmtId="0" fontId="0" fillId="0" borderId="1" xfId="0" applyBorder="1" applyAlignment="1">
      <alignment horizontal="center"/>
    </xf>
    <xf numFmtId="0" fontId="0" fillId="0" borderId="35" xfId="0" applyBorder="1" applyAlignment="1">
      <alignment horizontal="center"/>
    </xf>
    <xf numFmtId="0" fontId="0" fillId="3" borderId="36" xfId="0" applyFill="1" applyBorder="1" applyAlignment="1">
      <alignment horizontal="center"/>
    </xf>
    <xf numFmtId="0" fontId="0" fillId="0" borderId="1" xfId="0" applyFont="1"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0" fillId="3" borderId="3" xfId="0" applyFill="1" applyBorder="1" applyAlignment="1">
      <alignment horizontal="center" vertical="center"/>
    </xf>
    <xf numFmtId="0" fontId="0" fillId="0" borderId="38" xfId="0" applyBorder="1" applyAlignment="1">
      <alignment horizontal="center"/>
    </xf>
    <xf numFmtId="0" fontId="0" fillId="3" borderId="50" xfId="0" applyFill="1" applyBorder="1" applyAlignment="1">
      <alignment horizontal="center" vertical="center"/>
    </xf>
    <xf numFmtId="0" fontId="0" fillId="3" borderId="53" xfId="0" applyFill="1" applyBorder="1"/>
    <xf numFmtId="0" fontId="0" fillId="0" borderId="1" xfId="0" applyBorder="1" applyAlignment="1">
      <alignment horizontal="center" vertical="center"/>
    </xf>
    <xf numFmtId="0" fontId="0" fillId="3" borderId="36" xfId="0" applyFill="1" applyBorder="1" applyAlignment="1">
      <alignment horizontal="center" vertical="center"/>
    </xf>
    <xf numFmtId="0" fontId="0" fillId="0" borderId="0" xfId="0"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51" xfId="0" applyBorder="1" applyAlignment="1">
      <alignment horizontal="center"/>
    </xf>
    <xf numFmtId="0" fontId="0" fillId="0" borderId="97" xfId="0" applyBorder="1" applyAlignment="1">
      <alignment horizont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2" fillId="2" borderId="96" xfId="0" applyFont="1" applyFill="1" applyBorder="1" applyAlignment="1">
      <alignment horizontal="center" vertical="center"/>
    </xf>
    <xf numFmtId="0" fontId="0" fillId="0" borderId="103" xfId="0" applyBorder="1" applyAlignment="1">
      <alignment horizontal="center" vertical="center"/>
    </xf>
    <xf numFmtId="0" fontId="0" fillId="0" borderId="100" xfId="0" applyFill="1" applyBorder="1" applyAlignment="1">
      <alignment horizontal="center" vertical="center"/>
    </xf>
    <xf numFmtId="0" fontId="0" fillId="0" borderId="100" xfId="0" applyFont="1" applyFill="1" applyBorder="1" applyAlignment="1">
      <alignment horizontal="center" vertical="center"/>
    </xf>
    <xf numFmtId="0" fontId="0" fillId="0" borderId="100" xfId="0" applyFont="1" applyBorder="1" applyAlignment="1">
      <alignment horizontal="center" vertical="center"/>
    </xf>
    <xf numFmtId="0" fontId="0" fillId="0" borderId="99" xfId="0" applyFill="1" applyBorder="1" applyAlignment="1">
      <alignment horizontal="center" vertical="center"/>
    </xf>
    <xf numFmtId="0" fontId="0" fillId="0" borderId="101" xfId="0" applyFill="1" applyBorder="1" applyAlignment="1">
      <alignment horizontal="center" vertical="center"/>
    </xf>
    <xf numFmtId="0" fontId="0" fillId="0" borderId="16" xfId="0" applyFont="1" applyBorder="1" applyAlignment="1">
      <alignment horizontal="center"/>
    </xf>
    <xf numFmtId="0" fontId="0" fillId="0" borderId="101" xfId="0" applyFont="1" applyBorder="1" applyAlignment="1">
      <alignment horizontal="center" vertical="center"/>
    </xf>
    <xf numFmtId="0" fontId="0" fillId="3" borderId="100" xfId="0" applyFont="1" applyFill="1" applyBorder="1" applyAlignment="1">
      <alignment horizontal="center" vertical="center"/>
    </xf>
    <xf numFmtId="0" fontId="0" fillId="0" borderId="2" xfId="0" applyBorder="1" applyAlignment="1">
      <alignment horizontal="center" vertical="center"/>
    </xf>
    <xf numFmtId="0" fontId="0" fillId="0" borderId="35" xfId="0" applyBorder="1" applyAlignment="1">
      <alignment horizontal="center" vertical="center"/>
    </xf>
    <xf numFmtId="0" fontId="0" fillId="3" borderId="99" xfId="0" applyFont="1" applyFill="1" applyBorder="1" applyAlignment="1">
      <alignment vertical="center"/>
    </xf>
    <xf numFmtId="0" fontId="1" fillId="3" borderId="100" xfId="0" applyFont="1" applyFill="1" applyBorder="1" applyAlignment="1">
      <alignment vertical="center"/>
    </xf>
    <xf numFmtId="0" fontId="0" fillId="3" borderId="100" xfId="0" applyFont="1" applyFill="1" applyBorder="1" applyAlignment="1">
      <alignment vertical="center"/>
    </xf>
    <xf numFmtId="49" fontId="0" fillId="0" borderId="104" xfId="0" applyNumberFormat="1" applyBorder="1" applyAlignment="1">
      <alignment horizontal="center" vertical="center"/>
    </xf>
    <xf numFmtId="0" fontId="0" fillId="0" borderId="103" xfId="0" applyFill="1" applyBorder="1" applyAlignment="1">
      <alignment horizontal="center" vertical="center"/>
    </xf>
    <xf numFmtId="0" fontId="0" fillId="3" borderId="103" xfId="0" applyFill="1" applyBorder="1" applyAlignment="1">
      <alignment horizontal="center" vertical="center"/>
    </xf>
    <xf numFmtId="0" fontId="0" fillId="3" borderId="100" xfId="0" applyFill="1"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3" borderId="85" xfId="0" applyFill="1" applyBorder="1"/>
    <xf numFmtId="0" fontId="0" fillId="3" borderId="50" xfId="0" applyFill="1" applyBorder="1"/>
    <xf numFmtId="0" fontId="0" fillId="3" borderId="22" xfId="0" applyFill="1" applyBorder="1" applyAlignment="1"/>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xf numFmtId="0" fontId="2" fillId="0" borderId="0" xfId="0" applyFont="1" applyAlignment="1">
      <alignment horizontal="center"/>
    </xf>
    <xf numFmtId="0" fontId="0" fillId="0" borderId="17" xfId="0" applyBorder="1"/>
    <xf numFmtId="0" fontId="0" fillId="0" borderId="27" xfId="0" applyBorder="1"/>
    <xf numFmtId="0" fontId="0" fillId="0" borderId="2" xfId="0" applyBorder="1"/>
    <xf numFmtId="0" fontId="0" fillId="0" borderId="4" xfId="0" applyBorder="1"/>
    <xf numFmtId="0" fontId="0" fillId="0" borderId="28" xfId="0" applyBorder="1"/>
    <xf numFmtId="0" fontId="1" fillId="0" borderId="12"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96" xfId="0" applyFont="1" applyBorder="1" applyAlignment="1">
      <alignment horizontal="center" vertical="center"/>
    </xf>
    <xf numFmtId="0" fontId="2" fillId="0" borderId="96" xfId="0" applyFont="1" applyBorder="1" applyAlignment="1">
      <alignment vertical="center"/>
    </xf>
    <xf numFmtId="49" fontId="0" fillId="0" borderId="1" xfId="0" applyNumberFormat="1" applyBorder="1" applyAlignment="1">
      <alignment horizontal="center"/>
    </xf>
    <xf numFmtId="49" fontId="0" fillId="0" borderId="3" xfId="0" applyNumberFormat="1" applyBorder="1" applyAlignment="1">
      <alignment horizontal="center"/>
    </xf>
    <xf numFmtId="49" fontId="0" fillId="0" borderId="27" xfId="0" applyNumberFormat="1" applyBorder="1" applyAlignment="1">
      <alignment horizontal="center"/>
    </xf>
    <xf numFmtId="49" fontId="0" fillId="0" borderId="27" xfId="0" applyNumberFormat="1" applyBorder="1" applyAlignment="1">
      <alignment horizontal="center" vertical="center"/>
    </xf>
    <xf numFmtId="49" fontId="0" fillId="0" borderId="18" xfId="0" applyNumberFormat="1" applyBorder="1" applyAlignment="1">
      <alignment horizontal="center"/>
    </xf>
    <xf numFmtId="49" fontId="0" fillId="0" borderId="1" xfId="0" applyNumberFormat="1" applyBorder="1" applyAlignment="1">
      <alignment horizontal="center" vertical="center"/>
    </xf>
    <xf numFmtId="49" fontId="0" fillId="0" borderId="28" xfId="0" applyNumberFormat="1" applyBorder="1" applyAlignment="1">
      <alignment horizontal="center"/>
    </xf>
    <xf numFmtId="49" fontId="0" fillId="0" borderId="28" xfId="0" applyNumberFormat="1" applyBorder="1" applyAlignment="1">
      <alignment horizontal="center" vertical="center"/>
    </xf>
    <xf numFmtId="49" fontId="0" fillId="0" borderId="5" xfId="0" applyNumberFormat="1" applyBorder="1" applyAlignment="1">
      <alignment horizontal="center"/>
    </xf>
    <xf numFmtId="0" fontId="0" fillId="0" borderId="1" xfId="0" applyBorder="1" applyAlignment="1">
      <alignment horizontal="center"/>
    </xf>
    <xf numFmtId="0" fontId="0" fillId="0" borderId="35" xfId="0" applyBorder="1" applyAlignment="1">
      <alignment horizontal="center"/>
    </xf>
    <xf numFmtId="0" fontId="0" fillId="0" borderId="1" xfId="0" applyFont="1" applyBorder="1" applyAlignment="1">
      <alignment horizontal="center"/>
    </xf>
    <xf numFmtId="0" fontId="0" fillId="0" borderId="16" xfId="0" applyBorder="1" applyAlignment="1">
      <alignment horizontal="center"/>
    </xf>
    <xf numFmtId="49" fontId="0" fillId="0" borderId="27" xfId="0" applyNumberFormat="1" applyBorder="1" applyAlignment="1">
      <alignment horizontal="left" vertical="center"/>
    </xf>
    <xf numFmtId="49" fontId="0" fillId="0" borderId="1" xfId="0" applyNumberFormat="1" applyBorder="1" applyAlignment="1">
      <alignment horizontal="left" vertical="center"/>
    </xf>
    <xf numFmtId="49" fontId="0" fillId="0" borderId="1" xfId="0" applyNumberFormat="1" applyBorder="1" applyAlignment="1">
      <alignment horizontal="left"/>
    </xf>
    <xf numFmtId="0" fontId="0" fillId="0" borderId="0" xfId="0" applyAlignment="1">
      <alignment horizontal="left"/>
    </xf>
    <xf numFmtId="0" fontId="1" fillId="0" borderId="34" xfId="0" applyFont="1" applyBorder="1" applyAlignment="1">
      <alignment horizontal="left" vertical="center" wrapText="1"/>
    </xf>
    <xf numFmtId="49" fontId="0" fillId="0" borderId="27" xfId="0" applyNumberFormat="1" applyBorder="1" applyAlignment="1">
      <alignment horizontal="left"/>
    </xf>
    <xf numFmtId="49" fontId="0" fillId="0" borderId="28" xfId="0" applyNumberFormat="1" applyBorder="1" applyAlignment="1">
      <alignment horizontal="left"/>
    </xf>
    <xf numFmtId="0" fontId="2" fillId="2" borderId="112" xfId="0" applyFont="1" applyFill="1" applyBorder="1" applyAlignment="1">
      <alignment horizontal="center" vertical="center"/>
    </xf>
    <xf numFmtId="0" fontId="2" fillId="2" borderId="104" xfId="0" applyFont="1" applyFill="1" applyBorder="1" applyAlignment="1">
      <alignment horizontal="center" vertical="center"/>
    </xf>
    <xf numFmtId="49" fontId="0" fillId="0" borderId="103" xfId="0" applyNumberFormat="1" applyBorder="1" applyAlignment="1">
      <alignment horizontal="center" vertical="center"/>
    </xf>
    <xf numFmtId="49" fontId="0" fillId="0" borderId="102" xfId="0" applyNumberFormat="1" applyBorder="1" applyAlignment="1">
      <alignment horizontal="center" vertical="center"/>
    </xf>
    <xf numFmtId="0" fontId="0" fillId="0" borderId="0" xfId="0" applyProtection="1">
      <protection hidden="1"/>
    </xf>
    <xf numFmtId="0" fontId="3" fillId="5" borderId="12" xfId="0" applyFont="1" applyFill="1" applyBorder="1" applyAlignment="1" applyProtection="1">
      <alignment horizontal="left" vertical="center"/>
      <protection hidden="1"/>
    </xf>
    <xf numFmtId="0" fontId="3" fillId="5" borderId="34" xfId="0" applyFont="1" applyFill="1" applyBorder="1" applyAlignment="1" applyProtection="1">
      <alignment horizontal="left" vertical="center"/>
      <protection hidden="1"/>
    </xf>
    <xf numFmtId="0" fontId="3" fillId="5" borderId="98" xfId="0" applyFont="1" applyFill="1" applyBorder="1" applyAlignment="1" applyProtection="1">
      <alignment horizontal="left" vertical="center"/>
      <protection hidden="1"/>
    </xf>
    <xf numFmtId="0" fontId="3" fillId="5" borderId="96" xfId="0" applyFont="1" applyFill="1" applyBorder="1" applyAlignment="1" applyProtection="1">
      <alignment horizontal="center" vertical="center"/>
      <protection hidden="1"/>
    </xf>
    <xf numFmtId="0" fontId="6" fillId="5" borderId="96" xfId="0" applyFont="1" applyFill="1" applyBorder="1" applyAlignment="1" applyProtection="1">
      <alignment horizontal="center" vertical="center"/>
      <protection hidden="1"/>
    </xf>
    <xf numFmtId="0" fontId="5" fillId="0" borderId="70" xfId="0" applyFont="1" applyFill="1" applyBorder="1" applyAlignment="1" applyProtection="1">
      <alignment horizontal="center"/>
      <protection hidden="1"/>
    </xf>
    <xf numFmtId="0" fontId="5" fillId="0" borderId="103" xfId="0" applyFont="1" applyFill="1" applyBorder="1" applyAlignment="1" applyProtection="1">
      <alignment horizontal="center" vertical="center"/>
      <protection hidden="1"/>
    </xf>
    <xf numFmtId="0" fontId="0" fillId="0" borderId="0" xfId="0" applyBorder="1" applyProtection="1">
      <protection hidden="1"/>
    </xf>
    <xf numFmtId="0" fontId="5" fillId="0" borderId="37" xfId="0" applyFont="1" applyFill="1" applyBorder="1" applyAlignment="1" applyProtection="1">
      <alignment horizontal="center"/>
      <protection hidden="1"/>
    </xf>
    <xf numFmtId="0" fontId="5" fillId="0" borderId="100" xfId="0" applyFont="1" applyFill="1" applyBorder="1" applyAlignment="1" applyProtection="1">
      <alignment horizontal="center" vertical="center"/>
      <protection hidden="1"/>
    </xf>
    <xf numFmtId="0" fontId="5" fillId="0" borderId="99" xfId="0" applyFont="1" applyFill="1" applyBorder="1" applyAlignment="1" applyProtection="1">
      <alignment horizontal="center" vertical="center"/>
      <protection hidden="1"/>
    </xf>
    <xf numFmtId="0" fontId="0" fillId="0" borderId="20" xfId="0" applyFont="1" applyFill="1" applyBorder="1" applyAlignment="1" applyProtection="1">
      <alignment horizontal="center"/>
      <protection hidden="1"/>
    </xf>
    <xf numFmtId="0" fontId="5" fillId="0" borderId="37" xfId="0" applyFont="1" applyFill="1" applyBorder="1" applyAlignment="1" applyProtection="1">
      <alignment horizontal="center" wrapText="1"/>
      <protection hidden="1"/>
    </xf>
    <xf numFmtId="0" fontId="0" fillId="0" borderId="23" xfId="0" applyFont="1" applyFill="1" applyBorder="1" applyAlignment="1" applyProtection="1">
      <alignment horizontal="center"/>
      <protection hidden="1"/>
    </xf>
    <xf numFmtId="0" fontId="5" fillId="0" borderId="90" xfId="0" applyFont="1" applyFill="1" applyBorder="1" applyAlignment="1" applyProtection="1">
      <alignment horizontal="center"/>
      <protection hidden="1"/>
    </xf>
    <xf numFmtId="0" fontId="3" fillId="3" borderId="96" xfId="0" applyFont="1" applyFill="1" applyBorder="1" applyAlignment="1" applyProtection="1">
      <alignment horizontal="center" vertical="center"/>
      <protection hidden="1"/>
    </xf>
    <xf numFmtId="0" fontId="2" fillId="5" borderId="112" xfId="0" applyFont="1" applyFill="1" applyBorder="1" applyAlignment="1" applyProtection="1">
      <alignment horizontal="center" vertical="center"/>
      <protection hidden="1"/>
    </xf>
    <xf numFmtId="0" fontId="5" fillId="0" borderId="103" xfId="0" applyFont="1" applyFill="1" applyBorder="1" applyAlignment="1" applyProtection="1">
      <alignment horizontal="center"/>
      <protection hidden="1"/>
    </xf>
    <xf numFmtId="0" fontId="5" fillId="0" borderId="100" xfId="0" applyFont="1" applyFill="1" applyBorder="1" applyAlignment="1" applyProtection="1">
      <alignment horizontal="center"/>
      <protection hidden="1"/>
    </xf>
    <xf numFmtId="0" fontId="5" fillId="0" borderId="100" xfId="0" applyFont="1" applyFill="1" applyBorder="1" applyAlignment="1" applyProtection="1">
      <alignment horizontal="center" wrapText="1"/>
      <protection hidden="1"/>
    </xf>
    <xf numFmtId="0" fontId="0" fillId="0" borderId="2" xfId="0" applyFont="1" applyFill="1" applyBorder="1" applyAlignment="1" applyProtection="1">
      <alignment horizontal="center"/>
      <protection hidden="1"/>
    </xf>
    <xf numFmtId="0" fontId="5" fillId="0" borderId="2" xfId="0" applyFont="1" applyFill="1" applyBorder="1" applyAlignment="1" applyProtection="1">
      <alignment horizontal="left"/>
      <protection hidden="1"/>
    </xf>
    <xf numFmtId="0" fontId="0" fillId="0" borderId="1" xfId="0" applyFont="1" applyBorder="1" applyAlignment="1" applyProtection="1">
      <protection hidden="1"/>
    </xf>
    <xf numFmtId="0" fontId="0" fillId="0" borderId="35" xfId="0" applyFont="1" applyBorder="1" applyAlignment="1" applyProtection="1">
      <protection hidden="1"/>
    </xf>
    <xf numFmtId="0" fontId="5" fillId="0" borderId="100" xfId="0" applyFont="1" applyBorder="1" applyAlignment="1" applyProtection="1">
      <alignment horizontal="center"/>
      <protection hidden="1"/>
    </xf>
    <xf numFmtId="49" fontId="5" fillId="0" borderId="100" xfId="0" applyNumberFormat="1" applyFont="1" applyFill="1" applyBorder="1" applyAlignment="1" applyProtection="1">
      <alignment horizontal="center" vertical="center"/>
      <protection hidden="1"/>
    </xf>
    <xf numFmtId="0" fontId="5" fillId="0" borderId="4" xfId="0" applyFont="1" applyFill="1" applyBorder="1" applyAlignment="1" applyProtection="1">
      <alignment horizontal="left"/>
      <protection hidden="1"/>
    </xf>
    <xf numFmtId="0" fontId="0" fillId="0" borderId="28" xfId="0" applyFont="1" applyBorder="1" applyAlignment="1" applyProtection="1">
      <protection hidden="1"/>
    </xf>
    <xf numFmtId="0" fontId="0" fillId="0" borderId="38" xfId="0" applyFont="1" applyBorder="1" applyAlignment="1" applyProtection="1">
      <protection hidden="1"/>
    </xf>
    <xf numFmtId="0" fontId="5" fillId="0" borderId="102" xfId="0" applyFont="1" applyBorder="1" applyAlignment="1" applyProtection="1">
      <alignment horizontal="center"/>
      <protection hidden="1"/>
    </xf>
    <xf numFmtId="49" fontId="5" fillId="0" borderId="102" xfId="0" applyNumberFormat="1" applyFont="1" applyFill="1" applyBorder="1" applyAlignment="1" applyProtection="1">
      <alignment horizontal="center" vertical="center"/>
      <protection hidden="1"/>
    </xf>
    <xf numFmtId="0" fontId="5" fillId="6" borderId="104" xfId="0" applyFont="1" applyFill="1" applyBorder="1" applyAlignment="1" applyProtection="1">
      <alignment horizontal="center"/>
      <protection hidden="1"/>
    </xf>
    <xf numFmtId="0" fontId="5" fillId="6" borderId="104" xfId="0" applyFont="1" applyFill="1" applyBorder="1" applyAlignment="1" applyProtection="1">
      <alignment horizontal="center" vertical="center"/>
      <protection hidden="1"/>
    </xf>
    <xf numFmtId="0" fontId="2" fillId="5" borderId="96" xfId="0" applyFont="1" applyFill="1" applyBorder="1" applyAlignment="1" applyProtection="1">
      <alignment horizontal="center" vertical="center"/>
      <protection hidden="1"/>
    </xf>
    <xf numFmtId="0" fontId="5" fillId="0" borderId="99" xfId="0" applyFont="1" applyFill="1" applyBorder="1" applyAlignment="1" applyProtection="1">
      <alignment horizontal="center" wrapText="1"/>
      <protection hidden="1"/>
    </xf>
    <xf numFmtId="0" fontId="0" fillId="0" borderId="0" xfId="0" applyFont="1" applyBorder="1" applyProtection="1">
      <protection hidden="1"/>
    </xf>
    <xf numFmtId="0" fontId="10" fillId="0" borderId="100" xfId="0" applyFont="1" applyFill="1" applyBorder="1" applyAlignment="1" applyProtection="1">
      <alignment horizontal="center" wrapText="1"/>
      <protection hidden="1"/>
    </xf>
    <xf numFmtId="0" fontId="11" fillId="0" borderId="0" xfId="0" applyFont="1" applyFill="1" applyBorder="1" applyAlignment="1" applyProtection="1">
      <alignment horizontal="left" wrapText="1"/>
      <protection hidden="1"/>
    </xf>
    <xf numFmtId="0" fontId="2" fillId="5" borderId="15" xfId="0" applyFont="1" applyFill="1" applyBorder="1" applyAlignment="1" applyProtection="1">
      <alignment horizontal="center" vertical="center"/>
      <protection hidden="1"/>
    </xf>
    <xf numFmtId="0" fontId="0" fillId="0" borderId="0" xfId="0" applyFont="1" applyFill="1" applyBorder="1" applyAlignment="1" applyProtection="1">
      <alignment horizontal="left"/>
      <protection hidden="1"/>
    </xf>
    <xf numFmtId="0" fontId="5" fillId="0" borderId="99" xfId="0" applyFont="1" applyBorder="1" applyAlignment="1" applyProtection="1">
      <alignment horizontal="center" vertical="center" wrapText="1"/>
      <protection hidden="1"/>
    </xf>
    <xf numFmtId="0" fontId="0" fillId="0" borderId="103" xfId="0" applyBorder="1" applyAlignment="1" applyProtection="1">
      <alignment horizontal="center" vertical="center"/>
      <protection hidden="1"/>
    </xf>
    <xf numFmtId="0" fontId="0" fillId="0" borderId="100" xfId="0" applyBorder="1" applyAlignment="1" applyProtection="1">
      <alignment horizontal="center" vertical="center"/>
      <protection hidden="1"/>
    </xf>
    <xf numFmtId="0" fontId="0" fillId="0" borderId="102" xfId="0" applyBorder="1" applyAlignment="1" applyProtection="1">
      <alignment horizontal="center" vertical="center"/>
      <protection hidden="1"/>
    </xf>
    <xf numFmtId="0" fontId="5" fillId="0" borderId="100" xfId="0" applyNumberFormat="1" applyFont="1" applyFill="1" applyBorder="1" applyAlignment="1" applyProtection="1">
      <alignment horizontal="center" wrapText="1"/>
      <protection hidden="1"/>
    </xf>
    <xf numFmtId="0" fontId="5" fillId="0" borderId="102" xfId="0" applyNumberFormat="1" applyFont="1" applyFill="1" applyBorder="1" applyAlignment="1" applyProtection="1">
      <alignment horizontal="center" wrapText="1"/>
      <protection hidden="1"/>
    </xf>
    <xf numFmtId="0" fontId="5" fillId="0" borderId="102" xfId="0" applyFont="1" applyFill="1" applyBorder="1" applyAlignment="1" applyProtection="1">
      <alignment horizontal="center" vertical="center"/>
      <protection hidden="1"/>
    </xf>
    <xf numFmtId="0" fontId="8" fillId="5" borderId="96" xfId="0" applyFont="1" applyFill="1" applyBorder="1" applyAlignment="1" applyProtection="1">
      <alignment horizontal="center" vertical="center"/>
      <protection hidden="1"/>
    </xf>
    <xf numFmtId="0" fontId="0" fillId="0" borderId="36" xfId="0" applyBorder="1" applyAlignment="1" applyProtection="1">
      <protection locked="0"/>
    </xf>
    <xf numFmtId="0" fontId="0" fillId="0" borderId="35" xfId="0" applyBorder="1" applyAlignment="1" applyProtection="1">
      <protection locked="0"/>
    </xf>
    <xf numFmtId="0" fontId="0" fillId="0" borderId="30" xfId="0" applyBorder="1" applyAlignment="1" applyProtection="1">
      <protection locked="0"/>
    </xf>
    <xf numFmtId="49" fontId="0" fillId="0" borderId="28" xfId="0" applyNumberFormat="1" applyBorder="1" applyAlignment="1">
      <alignment horizontal="left" vertical="center"/>
    </xf>
    <xf numFmtId="0" fontId="0" fillId="0" borderId="1" xfId="0" applyBorder="1" applyAlignment="1">
      <alignment horizontal="center"/>
    </xf>
    <xf numFmtId="0" fontId="5" fillId="3" borderId="14"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48" xfId="0" applyFont="1" applyFill="1" applyBorder="1" applyAlignment="1">
      <alignment horizontal="left" vertical="center" wrapText="1"/>
    </xf>
    <xf numFmtId="0" fontId="1" fillId="3" borderId="49" xfId="0" applyFont="1" applyFill="1" applyBorder="1" applyAlignment="1">
      <alignment horizontal="left" vertical="center" wrapText="1"/>
    </xf>
    <xf numFmtId="0" fontId="0" fillId="3" borderId="6" xfId="0" applyFill="1" applyBorder="1" applyAlignment="1">
      <alignment horizontal="center"/>
    </xf>
    <xf numFmtId="0" fontId="0" fillId="3" borderId="11" xfId="0" applyFill="1" applyBorder="1" applyAlignment="1">
      <alignment horizontal="center"/>
    </xf>
    <xf numFmtId="0" fontId="0" fillId="0" borderId="49" xfId="0" applyBorder="1" applyAlignment="1" applyProtection="1">
      <alignment horizontal="center"/>
      <protection locked="0"/>
    </xf>
    <xf numFmtId="0" fontId="0" fillId="0" borderId="50" xfId="0" applyBorder="1" applyAlignment="1" applyProtection="1">
      <alignment horizontal="center"/>
      <protection locked="0"/>
    </xf>
    <xf numFmtId="0" fontId="0" fillId="3" borderId="20" xfId="0" applyFill="1" applyBorder="1" applyAlignment="1">
      <alignment horizontal="center" vertical="center"/>
    </xf>
    <xf numFmtId="0" fontId="0" fillId="3" borderId="22" xfId="0" applyFill="1" applyBorder="1" applyAlignment="1">
      <alignment horizontal="center" vertical="center"/>
    </xf>
    <xf numFmtId="0" fontId="0" fillId="3" borderId="81" xfId="0" applyFill="1" applyBorder="1" applyAlignment="1">
      <alignment horizontal="center" vertical="center"/>
    </xf>
    <xf numFmtId="0" fontId="0" fillId="3" borderId="82" xfId="0" applyFill="1" applyBorder="1" applyAlignment="1">
      <alignment horizontal="center" vertical="center"/>
    </xf>
    <xf numFmtId="0" fontId="0" fillId="3" borderId="14" xfId="0" applyFill="1" applyBorder="1" applyAlignment="1">
      <alignment horizontal="left" vertical="top" wrapText="1"/>
    </xf>
    <xf numFmtId="0" fontId="0" fillId="3" borderId="21" xfId="0" applyFill="1" applyBorder="1" applyAlignment="1">
      <alignment horizontal="left" vertical="top"/>
    </xf>
    <xf numFmtId="0" fontId="0" fillId="3" borderId="15" xfId="0" applyFill="1" applyBorder="1" applyAlignment="1">
      <alignment horizontal="left" vertical="top"/>
    </xf>
    <xf numFmtId="0" fontId="0" fillId="3" borderId="20"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3" borderId="23" xfId="0" applyFill="1" applyBorder="1" applyAlignment="1">
      <alignment horizontal="left" vertical="top"/>
    </xf>
    <xf numFmtId="0" fontId="0" fillId="3" borderId="24" xfId="0" applyFill="1" applyBorder="1" applyAlignment="1">
      <alignment horizontal="left" vertical="top"/>
    </xf>
    <xf numFmtId="0" fontId="0" fillId="3" borderId="25" xfId="0" applyFill="1" applyBorder="1" applyAlignment="1">
      <alignment horizontal="left" vertical="top"/>
    </xf>
    <xf numFmtId="0" fontId="0" fillId="0" borderId="38" xfId="0" applyBorder="1" applyAlignment="1" applyProtection="1">
      <alignment horizontal="center"/>
      <protection locked="0"/>
    </xf>
    <xf numFmtId="0" fontId="0" fillId="0" borderId="66" xfId="0" applyBorder="1" applyAlignment="1" applyProtection="1">
      <alignment horizontal="center"/>
      <protection locked="0"/>
    </xf>
    <xf numFmtId="0" fontId="0" fillId="3" borderId="23" xfId="0" applyFill="1" applyBorder="1" applyAlignment="1">
      <alignment horizontal="center" vertical="center"/>
    </xf>
    <xf numFmtId="0" fontId="0" fillId="3" borderId="36" xfId="0" applyFill="1" applyBorder="1" applyAlignment="1">
      <alignment horizontal="left"/>
    </xf>
    <xf numFmtId="0" fontId="0" fillId="3" borderId="30" xfId="0" applyFill="1" applyBorder="1" applyAlignment="1">
      <alignment horizontal="left"/>
    </xf>
    <xf numFmtId="0" fontId="1" fillId="3" borderId="33" xfId="0" applyFont="1" applyFill="1" applyBorder="1" applyAlignment="1">
      <alignment horizontal="left" vertical="center"/>
    </xf>
    <xf numFmtId="0" fontId="1" fillId="3" borderId="6" xfId="0" applyFont="1" applyFill="1" applyBorder="1" applyAlignment="1">
      <alignment horizontal="left" vertical="center"/>
    </xf>
    <xf numFmtId="0" fontId="1" fillId="3" borderId="51" xfId="0" applyFont="1" applyFill="1" applyBorder="1" applyAlignment="1">
      <alignment horizontal="left" vertical="center"/>
    </xf>
    <xf numFmtId="0" fontId="0" fillId="3" borderId="36" xfId="0" applyFill="1" applyBorder="1" applyAlignment="1">
      <alignment horizontal="center"/>
    </xf>
    <xf numFmtId="0" fontId="0" fillId="3" borderId="30" xfId="0" applyFill="1" applyBorder="1" applyAlignment="1">
      <alignment horizontal="center"/>
    </xf>
    <xf numFmtId="0" fontId="0" fillId="0" borderId="1" xfId="0" applyBorder="1" applyAlignment="1" applyProtection="1">
      <alignment horizontal="center"/>
      <protection locked="0"/>
    </xf>
    <xf numFmtId="0" fontId="0" fillId="0" borderId="35" xfId="0" applyBorder="1" applyAlignment="1" applyProtection="1">
      <alignment horizontal="center"/>
      <protection locked="0"/>
    </xf>
    <xf numFmtId="0" fontId="0" fillId="3" borderId="66" xfId="0" applyFill="1" applyBorder="1" applyAlignment="1">
      <alignment horizontal="left"/>
    </xf>
    <xf numFmtId="0" fontId="0" fillId="3" borderId="31" xfId="0" applyFill="1" applyBorder="1" applyAlignment="1">
      <alignment horizontal="left"/>
    </xf>
    <xf numFmtId="0" fontId="1"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5" xfId="0" applyFont="1" applyFill="1" applyBorder="1" applyAlignment="1">
      <alignment horizontal="center" vertical="center"/>
    </xf>
    <xf numFmtId="0" fontId="0" fillId="3" borderId="1" xfId="0" applyFill="1" applyBorder="1" applyAlignment="1">
      <alignment horizontal="left"/>
    </xf>
    <xf numFmtId="0" fontId="1" fillId="3" borderId="64" xfId="0" applyFont="1" applyFill="1" applyBorder="1" applyAlignment="1">
      <alignment horizontal="left"/>
    </xf>
    <xf numFmtId="0" fontId="1" fillId="3" borderId="46" xfId="0" applyFont="1" applyFill="1" applyBorder="1" applyAlignment="1">
      <alignment horizontal="left"/>
    </xf>
    <xf numFmtId="0" fontId="1" fillId="3" borderId="107" xfId="0" applyFont="1" applyFill="1" applyBorder="1" applyAlignment="1">
      <alignment horizontal="left"/>
    </xf>
    <xf numFmtId="0" fontId="0" fillId="3" borderId="61" xfId="0" applyFill="1" applyBorder="1" applyAlignment="1">
      <alignment horizontal="center"/>
    </xf>
    <xf numFmtId="0" fontId="0" fillId="3" borderId="63" xfId="0" applyFill="1" applyBorder="1" applyAlignment="1">
      <alignment horizontal="center"/>
    </xf>
    <xf numFmtId="0" fontId="0" fillId="3" borderId="84" xfId="0" applyFill="1" applyBorder="1" applyAlignment="1">
      <alignment horizontal="center" vertical="center"/>
    </xf>
    <xf numFmtId="0" fontId="0" fillId="3" borderId="71" xfId="0" applyFill="1" applyBorder="1" applyAlignment="1">
      <alignment horizontal="center" vertical="center"/>
    </xf>
    <xf numFmtId="0" fontId="0" fillId="3" borderId="94" xfId="0" applyFill="1" applyBorder="1" applyAlignment="1">
      <alignment horizontal="center" vertical="center"/>
    </xf>
    <xf numFmtId="0" fontId="0" fillId="3" borderId="76" xfId="0" applyFill="1" applyBorder="1" applyAlignment="1">
      <alignment horizontal="left"/>
    </xf>
    <xf numFmtId="0" fontId="0" fillId="3" borderId="65" xfId="0" applyFill="1" applyBorder="1" applyAlignment="1">
      <alignment horizontal="left"/>
    </xf>
    <xf numFmtId="0" fontId="2" fillId="0" borderId="92" xfId="0" applyFont="1" applyFill="1" applyBorder="1" applyAlignment="1" applyProtection="1">
      <alignment horizontal="center" vertical="center"/>
      <protection locked="0"/>
    </xf>
    <xf numFmtId="0" fontId="0" fillId="3" borderId="7" xfId="0" applyFill="1" applyBorder="1" applyAlignment="1">
      <alignment horizontal="center"/>
    </xf>
    <xf numFmtId="0" fontId="0" fillId="3" borderId="26" xfId="0" applyFill="1" applyBorder="1" applyAlignment="1">
      <alignment horizontal="center"/>
    </xf>
    <xf numFmtId="0" fontId="0" fillId="3" borderId="8" xfId="0" applyFill="1" applyBorder="1" applyAlignment="1">
      <alignment horizontal="center"/>
    </xf>
    <xf numFmtId="0" fontId="0" fillId="3" borderId="14" xfId="0" applyFill="1" applyBorder="1" applyAlignment="1">
      <alignment horizontal="left" vertical="top"/>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3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28" xfId="0" applyBorder="1" applyAlignment="1" applyProtection="1">
      <alignment horizontal="center"/>
      <protection locked="0"/>
    </xf>
    <xf numFmtId="0" fontId="5" fillId="3" borderId="14" xfId="0" applyFont="1" applyFill="1" applyBorder="1" applyAlignment="1">
      <alignment horizontal="left" vertical="top" wrapText="1"/>
    </xf>
    <xf numFmtId="0" fontId="5" fillId="3" borderId="21"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25" xfId="0" applyFont="1" applyFill="1" applyBorder="1" applyAlignment="1">
      <alignment horizontal="left" vertical="top" wrapText="1"/>
    </xf>
    <xf numFmtId="0" fontId="0" fillId="3" borderId="35"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0" xfId="0" applyFill="1" applyBorder="1" applyAlignment="1">
      <alignment horizontal="center" vertical="center" wrapText="1"/>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0" fillId="0" borderId="77" xfId="0" applyFont="1" applyBorder="1" applyAlignment="1" applyProtection="1">
      <alignment horizontal="left"/>
      <protection locked="0"/>
    </xf>
    <xf numFmtId="0" fontId="0" fillId="0" borderId="79" xfId="0" applyFont="1" applyBorder="1" applyAlignment="1" applyProtection="1">
      <alignment horizontal="left"/>
      <protection locked="0"/>
    </xf>
    <xf numFmtId="0" fontId="0" fillId="0" borderId="80" xfId="0" applyFont="1" applyBorder="1" applyAlignment="1" applyProtection="1">
      <alignment horizontal="left"/>
      <protection locked="0"/>
    </xf>
    <xf numFmtId="0" fontId="0" fillId="0" borderId="108" xfId="0" applyFont="1" applyBorder="1" applyAlignment="1" applyProtection="1">
      <alignment horizontal="left"/>
      <protection locked="0"/>
    </xf>
    <xf numFmtId="0" fontId="0" fillId="0" borderId="92" xfId="0" applyFont="1" applyBorder="1" applyAlignment="1" applyProtection="1">
      <alignment horizontal="left"/>
      <protection locked="0"/>
    </xf>
    <xf numFmtId="0" fontId="0" fillId="0" borderId="82" xfId="0" applyFont="1" applyBorder="1" applyAlignment="1" applyProtection="1">
      <alignment horizontal="left"/>
      <protection locked="0"/>
    </xf>
    <xf numFmtId="0" fontId="0" fillId="0" borderId="59" xfId="0" applyFont="1" applyBorder="1" applyAlignment="1" applyProtection="1">
      <alignment horizontal="left"/>
      <protection locked="0"/>
    </xf>
    <xf numFmtId="0" fontId="0" fillId="0" borderId="55" xfId="0" applyFont="1" applyBorder="1" applyAlignment="1" applyProtection="1">
      <alignment horizontal="left"/>
      <protection locked="0"/>
    </xf>
    <xf numFmtId="0" fontId="0" fillId="0" borderId="56" xfId="0" applyFont="1" applyBorder="1" applyAlignment="1" applyProtection="1">
      <alignment horizontal="left"/>
      <protection locked="0"/>
    </xf>
    <xf numFmtId="0" fontId="0" fillId="0" borderId="59" xfId="0" applyNumberFormat="1" applyFont="1" applyBorder="1" applyAlignment="1" applyProtection="1">
      <alignment horizontal="left"/>
      <protection locked="0"/>
    </xf>
    <xf numFmtId="0" fontId="0" fillId="0" borderId="55" xfId="0" applyNumberFormat="1" applyFont="1" applyBorder="1" applyAlignment="1" applyProtection="1">
      <alignment horizontal="left"/>
      <protection locked="0"/>
    </xf>
    <xf numFmtId="0" fontId="0" fillId="0" borderId="56" xfId="0" applyNumberFormat="1" applyFont="1" applyBorder="1" applyAlignment="1" applyProtection="1">
      <alignment horizontal="left"/>
      <protection locked="0"/>
    </xf>
    <xf numFmtId="0" fontId="2" fillId="3" borderId="7" xfId="0" applyFont="1" applyFill="1" applyBorder="1" applyAlignment="1">
      <alignment horizontal="left"/>
    </xf>
    <xf numFmtId="0" fontId="2" fillId="3" borderId="26" xfId="0" applyFont="1" applyFill="1" applyBorder="1" applyAlignment="1">
      <alignment horizontal="left"/>
    </xf>
    <xf numFmtId="0" fontId="2" fillId="3" borderId="8" xfId="0" applyFont="1" applyFill="1" applyBorder="1" applyAlignment="1">
      <alignment horizontal="left"/>
    </xf>
    <xf numFmtId="0" fontId="0" fillId="3" borderId="54" xfId="0" applyFill="1" applyBorder="1" applyAlignment="1">
      <alignment horizontal="center" vertical="center"/>
    </xf>
    <xf numFmtId="0" fontId="0" fillId="3" borderId="56" xfId="0" applyFill="1" applyBorder="1" applyAlignment="1">
      <alignment horizontal="center" vertical="center"/>
    </xf>
    <xf numFmtId="0" fontId="0" fillId="3" borderId="25" xfId="0" applyFill="1" applyBorder="1" applyAlignment="1">
      <alignment horizontal="center" vertical="center"/>
    </xf>
    <xf numFmtId="0" fontId="1" fillId="3" borderId="72" xfId="0" applyFont="1" applyFill="1" applyBorder="1" applyAlignment="1">
      <alignment horizontal="left" wrapText="1"/>
    </xf>
    <xf numFmtId="0" fontId="1" fillId="3" borderId="69" xfId="0" applyFont="1" applyFill="1" applyBorder="1" applyAlignment="1">
      <alignment horizontal="left" wrapText="1"/>
    </xf>
    <xf numFmtId="0" fontId="1" fillId="3" borderId="70" xfId="0" applyFont="1" applyFill="1" applyBorder="1" applyAlignment="1">
      <alignment horizontal="left" wrapText="1"/>
    </xf>
    <xf numFmtId="0" fontId="0" fillId="3" borderId="14" xfId="0" applyFont="1" applyFill="1" applyBorder="1" applyAlignment="1">
      <alignment horizontal="left" vertical="top" wrapText="1"/>
    </xf>
    <xf numFmtId="0" fontId="0" fillId="3" borderId="21" xfId="0" applyFont="1" applyFill="1" applyBorder="1" applyAlignment="1">
      <alignment horizontal="left" vertical="top" wrapText="1"/>
    </xf>
    <xf numFmtId="0" fontId="0" fillId="3" borderId="15" xfId="0" applyFont="1" applyFill="1" applyBorder="1" applyAlignment="1">
      <alignment horizontal="left" vertical="top" wrapText="1"/>
    </xf>
    <xf numFmtId="0" fontId="0" fillId="3" borderId="2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22" xfId="0" applyFont="1" applyFill="1" applyBorder="1" applyAlignment="1">
      <alignment horizontal="left" vertical="top" wrapText="1"/>
    </xf>
    <xf numFmtId="0" fontId="0" fillId="3" borderId="23" xfId="0" applyFont="1" applyFill="1" applyBorder="1" applyAlignment="1">
      <alignment horizontal="left" vertical="top" wrapText="1"/>
    </xf>
    <xf numFmtId="0" fontId="0" fillId="3" borderId="24" xfId="0" applyFont="1" applyFill="1" applyBorder="1" applyAlignment="1">
      <alignment horizontal="left" vertical="top" wrapText="1"/>
    </xf>
    <xf numFmtId="0" fontId="0" fillId="3" borderId="25" xfId="0" applyFont="1" applyFill="1" applyBorder="1" applyAlignment="1">
      <alignment horizontal="left" vertical="top" wrapText="1"/>
    </xf>
    <xf numFmtId="0" fontId="0" fillId="0" borderId="36" xfId="0" applyBorder="1" applyAlignment="1" applyProtection="1">
      <alignment horizontal="center"/>
      <protection locked="0"/>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0" fillId="0" borderId="75" xfId="0" applyBorder="1" applyAlignment="1" applyProtection="1">
      <alignment horizontal="center"/>
      <protection locked="0"/>
    </xf>
    <xf numFmtId="0" fontId="0" fillId="0" borderId="76" xfId="0" applyBorder="1" applyAlignment="1" applyProtection="1">
      <alignment horizontal="center"/>
      <protection locked="0"/>
    </xf>
    <xf numFmtId="0" fontId="0" fillId="0" borderId="65" xfId="0" applyBorder="1" applyAlignment="1" applyProtection="1">
      <alignment horizontal="center"/>
      <protection locked="0"/>
    </xf>
    <xf numFmtId="0" fontId="0" fillId="0" borderId="83" xfId="0" applyBorder="1" applyAlignment="1" applyProtection="1">
      <alignment horizontal="center"/>
      <protection locked="0"/>
    </xf>
    <xf numFmtId="0" fontId="0" fillId="3" borderId="14"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81" xfId="0" applyFont="1" applyFill="1" applyBorder="1" applyAlignment="1">
      <alignment horizontal="center" vertical="center"/>
    </xf>
    <xf numFmtId="0" fontId="0" fillId="3" borderId="15" xfId="0" applyFont="1" applyFill="1" applyBorder="1" applyAlignment="1">
      <alignment horizontal="center"/>
    </xf>
    <xf numFmtId="0" fontId="0" fillId="3" borderId="53" xfId="0" applyFont="1" applyFill="1" applyBorder="1" applyAlignment="1">
      <alignment horizontal="center"/>
    </xf>
    <xf numFmtId="0" fontId="1" fillId="3" borderId="24" xfId="0" applyFont="1" applyFill="1" applyBorder="1" applyAlignment="1">
      <alignment horizontal="left"/>
    </xf>
    <xf numFmtId="0" fontId="1" fillId="3" borderId="86" xfId="0" applyFont="1" applyFill="1" applyBorder="1" applyAlignment="1">
      <alignment horizontal="left"/>
    </xf>
    <xf numFmtId="0" fontId="1" fillId="3" borderId="55" xfId="0" applyFont="1" applyFill="1" applyBorder="1" applyAlignment="1">
      <alignment horizontal="left"/>
    </xf>
    <xf numFmtId="0" fontId="1" fillId="3" borderId="60" xfId="0" applyFont="1" applyFill="1" applyBorder="1" applyAlignment="1">
      <alignment horizontal="left"/>
    </xf>
    <xf numFmtId="0" fontId="0" fillId="0" borderId="59" xfId="0" applyBorder="1" applyAlignment="1" applyProtection="1">
      <alignment horizontal="center"/>
      <protection locked="0"/>
    </xf>
    <xf numFmtId="0" fontId="0" fillId="0" borderId="55" xfId="0" applyBorder="1" applyAlignment="1" applyProtection="1">
      <alignment horizontal="center"/>
      <protection locked="0"/>
    </xf>
    <xf numFmtId="0" fontId="0" fillId="0" borderId="56" xfId="0" applyBorder="1" applyAlignment="1" applyProtection="1">
      <alignment horizontal="center"/>
      <protection locked="0"/>
    </xf>
    <xf numFmtId="0" fontId="2" fillId="3" borderId="73" xfId="0" applyFont="1" applyFill="1" applyBorder="1" applyAlignment="1">
      <alignment horizontal="center"/>
    </xf>
    <xf numFmtId="0" fontId="2" fillId="3" borderId="24" xfId="0" applyFont="1" applyFill="1" applyBorder="1" applyAlignment="1">
      <alignment horizontal="center"/>
    </xf>
    <xf numFmtId="0" fontId="0" fillId="0" borderId="37" xfId="0" applyBorder="1" applyAlignment="1" applyProtection="1">
      <alignment horizontal="center"/>
      <protection locked="0"/>
    </xf>
    <xf numFmtId="0" fontId="0" fillId="3" borderId="78" xfId="0" applyFont="1" applyFill="1" applyBorder="1" applyAlignment="1">
      <alignment horizontal="center"/>
    </xf>
    <xf numFmtId="0" fontId="0" fillId="3" borderId="80" xfId="0" applyFont="1" applyFill="1" applyBorder="1" applyAlignment="1">
      <alignment horizontal="center"/>
    </xf>
    <xf numFmtId="0" fontId="0" fillId="3" borderId="54" xfId="0" applyFont="1" applyFill="1" applyBorder="1" applyAlignment="1">
      <alignment horizontal="center"/>
    </xf>
    <xf numFmtId="0" fontId="0" fillId="3" borderId="56" xfId="0" applyFont="1" applyFill="1" applyBorder="1" applyAlignment="1">
      <alignment horizontal="center"/>
    </xf>
    <xf numFmtId="0" fontId="0" fillId="3" borderId="57" xfId="0" applyFont="1" applyFill="1" applyBorder="1" applyAlignment="1">
      <alignment horizontal="center" vertical="center"/>
    </xf>
    <xf numFmtId="0" fontId="0" fillId="3" borderId="58"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8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1" xfId="0" applyFont="1" applyFill="1" applyBorder="1" applyAlignment="1">
      <alignment horizontal="center"/>
    </xf>
    <xf numFmtId="0" fontId="0" fillId="3" borderId="3" xfId="0" applyFont="1" applyFill="1" applyBorder="1" applyAlignment="1">
      <alignment horizontal="center"/>
    </xf>
    <xf numFmtId="0" fontId="0" fillId="3" borderId="30" xfId="0" applyFont="1" applyFill="1" applyBorder="1" applyAlignment="1">
      <alignment horizontal="center"/>
    </xf>
    <xf numFmtId="0" fontId="0" fillId="0" borderId="30" xfId="0" applyFont="1" applyBorder="1" applyAlignment="1" applyProtection="1">
      <alignment horizontal="left"/>
      <protection locked="0"/>
    </xf>
    <xf numFmtId="0" fontId="0" fillId="0" borderId="1" xfId="0" applyFont="1" applyBorder="1" applyAlignment="1" applyProtection="1">
      <alignment horizontal="left"/>
      <protection locked="0"/>
    </xf>
    <xf numFmtId="0" fontId="0" fillId="0" borderId="31" xfId="0" applyFont="1" applyBorder="1" applyAlignment="1" applyProtection="1">
      <alignment horizontal="left"/>
      <protection locked="0"/>
    </xf>
    <xf numFmtId="0" fontId="0" fillId="0" borderId="28" xfId="0" applyFont="1" applyBorder="1" applyAlignment="1" applyProtection="1">
      <alignment horizontal="left"/>
      <protection locked="0"/>
    </xf>
    <xf numFmtId="0" fontId="0" fillId="0" borderId="1"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3" xfId="0" applyFont="1" applyBorder="1" applyAlignment="1" applyProtection="1">
      <alignment horizontal="center"/>
      <protection locked="0"/>
    </xf>
    <xf numFmtId="0" fontId="0" fillId="0" borderId="44" xfId="0" applyFont="1" applyBorder="1" applyAlignment="1" applyProtection="1">
      <alignment horizontal="center"/>
      <protection locked="0"/>
    </xf>
    <xf numFmtId="0" fontId="0" fillId="3" borderId="35" xfId="0" applyFill="1" applyBorder="1" applyAlignment="1">
      <alignment horizontal="center"/>
    </xf>
    <xf numFmtId="0" fontId="0" fillId="3" borderId="37" xfId="0" applyFill="1" applyBorder="1" applyAlignment="1">
      <alignment horizontal="center"/>
    </xf>
    <xf numFmtId="0" fontId="0" fillId="3" borderId="57" xfId="0" applyFont="1" applyFill="1" applyBorder="1" applyAlignment="1">
      <alignment horizontal="center"/>
    </xf>
    <xf numFmtId="0" fontId="0" fillId="3" borderId="58" xfId="0" applyFont="1" applyFill="1" applyBorder="1" applyAlignment="1">
      <alignment horizontal="center"/>
    </xf>
    <xf numFmtId="0" fontId="0" fillId="3" borderId="21" xfId="0" applyFont="1" applyFill="1" applyBorder="1" applyAlignment="1">
      <alignment horizontal="center"/>
    </xf>
    <xf numFmtId="0" fontId="0" fillId="3" borderId="0" xfId="0" applyFont="1" applyFill="1" applyBorder="1" applyAlignment="1">
      <alignment horizontal="center"/>
    </xf>
    <xf numFmtId="0" fontId="0" fillId="3" borderId="22" xfId="0" applyFont="1" applyFill="1" applyBorder="1" applyAlignment="1">
      <alignment horizontal="center"/>
    </xf>
    <xf numFmtId="0" fontId="0" fillId="3" borderId="24" xfId="0" applyFont="1" applyFill="1" applyBorder="1" applyAlignment="1">
      <alignment horizontal="center"/>
    </xf>
    <xf numFmtId="0" fontId="0" fillId="3" borderId="25" xfId="0" applyFont="1" applyFill="1" applyBorder="1" applyAlignment="1">
      <alignment horizontal="center"/>
    </xf>
    <xf numFmtId="0" fontId="0" fillId="0" borderId="36" xfId="0" applyFont="1" applyBorder="1" applyAlignment="1" applyProtection="1">
      <alignment horizontal="left"/>
      <protection locked="0"/>
    </xf>
    <xf numFmtId="0" fontId="0" fillId="0" borderId="76" xfId="0" applyFont="1" applyBorder="1" applyAlignment="1" applyProtection="1">
      <alignment horizontal="left"/>
      <protection locked="0"/>
    </xf>
    <xf numFmtId="0" fontId="0" fillId="0" borderId="65" xfId="0" applyFont="1" applyBorder="1" applyAlignment="1" applyProtection="1">
      <alignment horizontal="left"/>
      <protection locked="0"/>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42" xfId="0" applyFont="1" applyFill="1" applyBorder="1" applyAlignment="1">
      <alignment horizontal="left"/>
    </xf>
    <xf numFmtId="0" fontId="1" fillId="3" borderId="43" xfId="0" applyFont="1" applyFill="1" applyBorder="1" applyAlignment="1">
      <alignment horizontal="left"/>
    </xf>
    <xf numFmtId="0" fontId="0" fillId="0" borderId="28"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1" fillId="3" borderId="33" xfId="0" applyFont="1" applyFill="1" applyBorder="1" applyAlignment="1">
      <alignment horizontal="left"/>
    </xf>
    <xf numFmtId="0" fontId="1" fillId="3" borderId="6" xfId="0" applyFont="1" applyFill="1" applyBorder="1" applyAlignment="1">
      <alignment horizontal="left"/>
    </xf>
    <xf numFmtId="0" fontId="1" fillId="3" borderId="11" xfId="0" applyFont="1" applyFill="1" applyBorder="1" applyAlignment="1">
      <alignment horizontal="left"/>
    </xf>
    <xf numFmtId="0" fontId="0" fillId="0" borderId="35" xfId="0" applyFont="1" applyBorder="1" applyAlignment="1" applyProtection="1">
      <alignment horizontal="center"/>
      <protection locked="0"/>
    </xf>
    <xf numFmtId="0" fontId="0" fillId="0" borderId="36" xfId="0" applyFont="1" applyBorder="1" applyAlignment="1" applyProtection="1">
      <alignment horizontal="center"/>
      <protection locked="0"/>
    </xf>
    <xf numFmtId="0" fontId="0" fillId="0" borderId="30" xfId="0" applyFont="1" applyBorder="1" applyAlignment="1" applyProtection="1">
      <alignment horizontal="center"/>
      <protection locked="0"/>
    </xf>
    <xf numFmtId="0" fontId="0" fillId="0" borderId="75" xfId="0" applyFont="1" applyBorder="1" applyAlignment="1" applyProtection="1">
      <alignment horizontal="center"/>
      <protection locked="0"/>
    </xf>
    <xf numFmtId="0" fontId="0" fillId="0" borderId="76" xfId="0" applyFont="1" applyBorder="1" applyAlignment="1" applyProtection="1">
      <alignment horizontal="center"/>
      <protection locked="0"/>
    </xf>
    <xf numFmtId="0" fontId="0" fillId="0" borderId="65" xfId="0" applyFont="1" applyBorder="1" applyAlignment="1" applyProtection="1">
      <alignment horizontal="center"/>
      <protection locked="0"/>
    </xf>
    <xf numFmtId="0" fontId="9" fillId="3" borderId="14" xfId="0" applyFont="1" applyFill="1" applyBorder="1" applyAlignment="1">
      <alignment horizontal="center"/>
    </xf>
    <xf numFmtId="0" fontId="9" fillId="3" borderId="21" xfId="0" applyFont="1" applyFill="1" applyBorder="1" applyAlignment="1">
      <alignment horizontal="center"/>
    </xf>
    <xf numFmtId="0" fontId="9" fillId="3" borderId="15" xfId="0" applyFont="1" applyFill="1" applyBorder="1" applyAlignment="1">
      <alignment horizontal="center"/>
    </xf>
    <xf numFmtId="0" fontId="8" fillId="3" borderId="20"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0" xfId="0" applyFont="1" applyFill="1" applyBorder="1" applyAlignment="1">
      <alignment horizontal="right" vertical="center"/>
    </xf>
    <xf numFmtId="0" fontId="8" fillId="3" borderId="0" xfId="0" applyFont="1" applyFill="1" applyBorder="1" applyAlignment="1">
      <alignment horizontal="left" vertical="center"/>
    </xf>
    <xf numFmtId="0" fontId="0" fillId="3" borderId="0" xfId="0" applyFont="1" applyFill="1" applyBorder="1" applyAlignment="1">
      <alignment horizontal="center" vertical="center"/>
    </xf>
    <xf numFmtId="0" fontId="0" fillId="0" borderId="37" xfId="0" applyFont="1" applyBorder="1" applyAlignment="1" applyProtection="1">
      <alignment horizontal="center"/>
      <protection locked="0"/>
    </xf>
    <xf numFmtId="0" fontId="1" fillId="3" borderId="84" xfId="0" applyFont="1" applyFill="1" applyBorder="1" applyAlignment="1">
      <alignment horizontal="left"/>
    </xf>
    <xf numFmtId="0" fontId="1" fillId="3" borderId="74" xfId="0" applyFont="1" applyFill="1" applyBorder="1" applyAlignment="1">
      <alignment horizontal="left"/>
    </xf>
    <xf numFmtId="0" fontId="1" fillId="3" borderId="85" xfId="0" applyFont="1" applyFill="1" applyBorder="1" applyAlignment="1">
      <alignment horizontal="left"/>
    </xf>
    <xf numFmtId="0" fontId="1" fillId="3" borderId="19" xfId="0" applyFont="1" applyFill="1" applyBorder="1" applyAlignment="1">
      <alignment horizontal="left"/>
    </xf>
    <xf numFmtId="0" fontId="1" fillId="3" borderId="106" xfId="0" applyFont="1" applyFill="1" applyBorder="1" applyAlignment="1">
      <alignment horizontal="left"/>
    </xf>
    <xf numFmtId="0" fontId="2" fillId="3" borderId="23" xfId="0" applyFont="1" applyFill="1" applyBorder="1" applyAlignment="1">
      <alignment horizontal="left"/>
    </xf>
    <xf numFmtId="0" fontId="2" fillId="3" borderId="24" xfId="0" applyFont="1" applyFill="1" applyBorder="1" applyAlignment="1">
      <alignment horizontal="left"/>
    </xf>
    <xf numFmtId="0" fontId="2" fillId="3" borderId="25" xfId="0" applyFont="1" applyFill="1" applyBorder="1" applyAlignment="1">
      <alignment horizontal="left"/>
    </xf>
    <xf numFmtId="0" fontId="1" fillId="3" borderId="61" xfId="0" applyFont="1" applyFill="1" applyBorder="1" applyAlignment="1">
      <alignment horizontal="left"/>
    </xf>
    <xf numFmtId="0" fontId="1" fillId="3" borderId="62" xfId="0" applyFont="1" applyFill="1" applyBorder="1" applyAlignment="1">
      <alignment horizontal="left"/>
    </xf>
    <xf numFmtId="0" fontId="1" fillId="3" borderId="42" xfId="0" applyFont="1" applyFill="1" applyBorder="1" applyAlignment="1">
      <alignment horizontal="left" wrapText="1"/>
    </xf>
    <xf numFmtId="0" fontId="1" fillId="3" borderId="43" xfId="0" applyFont="1" applyFill="1" applyBorder="1" applyAlignment="1">
      <alignment horizontal="left" wrapText="1"/>
    </xf>
    <xf numFmtId="0" fontId="0" fillId="0" borderId="109" xfId="0" applyFont="1" applyBorder="1" applyAlignment="1" applyProtection="1">
      <alignment horizontal="left"/>
      <protection locked="0"/>
    </xf>
    <xf numFmtId="0" fontId="0" fillId="0" borderId="110" xfId="0" applyFont="1" applyBorder="1" applyAlignment="1" applyProtection="1">
      <alignment horizontal="left"/>
      <protection locked="0"/>
    </xf>
    <xf numFmtId="0" fontId="0" fillId="0" borderId="111" xfId="0" applyFont="1" applyBorder="1" applyAlignment="1" applyProtection="1">
      <alignment horizontal="left"/>
      <protection locked="0"/>
    </xf>
    <xf numFmtId="0" fontId="0" fillId="3" borderId="14" xfId="0" applyFont="1" applyFill="1" applyBorder="1" applyAlignment="1">
      <alignment horizontal="center"/>
    </xf>
    <xf numFmtId="0" fontId="0" fillId="3" borderId="20" xfId="0" applyFont="1" applyFill="1" applyBorder="1" applyAlignment="1">
      <alignment horizontal="center"/>
    </xf>
    <xf numFmtId="0" fontId="0" fillId="3" borderId="23" xfId="0" applyFont="1" applyFill="1" applyBorder="1" applyAlignment="1">
      <alignment horizontal="center"/>
    </xf>
    <xf numFmtId="0" fontId="0" fillId="3" borderId="81" xfId="0" applyFont="1" applyFill="1" applyBorder="1" applyAlignment="1">
      <alignment horizontal="center" wrapText="1"/>
    </xf>
    <xf numFmtId="0" fontId="0" fillId="3" borderId="82" xfId="0" applyFont="1" applyFill="1" applyBorder="1" applyAlignment="1">
      <alignment horizontal="center" wrapText="1"/>
    </xf>
    <xf numFmtId="0" fontId="1" fillId="3" borderId="47" xfId="0" applyFont="1" applyFill="1" applyBorder="1" applyAlignment="1">
      <alignment horizontal="left"/>
    </xf>
    <xf numFmtId="0" fontId="0" fillId="3" borderId="72" xfId="0" applyFill="1" applyBorder="1" applyAlignment="1">
      <alignment horizontal="center" vertical="center"/>
    </xf>
    <xf numFmtId="0" fontId="0" fillId="3" borderId="49" xfId="0" applyFill="1" applyBorder="1" applyAlignment="1">
      <alignment horizontal="left"/>
    </xf>
    <xf numFmtId="0" fontId="0" fillId="3" borderId="1" xfId="0" applyFill="1" applyBorder="1" applyAlignment="1">
      <alignment horizontal="center"/>
    </xf>
    <xf numFmtId="0" fontId="0" fillId="3" borderId="35" xfId="0" applyFill="1" applyBorder="1" applyAlignment="1">
      <alignment horizontal="left"/>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3" borderId="3" xfId="0" applyFill="1" applyBorder="1" applyAlignment="1">
      <alignment horizontal="center"/>
    </xf>
    <xf numFmtId="0" fontId="0" fillId="0" borderId="16" xfId="0" applyBorder="1" applyAlignment="1" applyProtection="1">
      <alignment horizontal="center"/>
      <protection locked="0"/>
    </xf>
    <xf numFmtId="0" fontId="0" fillId="0" borderId="62" xfId="0" applyBorder="1" applyAlignment="1" applyProtection="1">
      <alignment horizontal="center"/>
      <protection locked="0"/>
    </xf>
    <xf numFmtId="0" fontId="0" fillId="0" borderId="9" xfId="0" applyBorder="1" applyAlignment="1" applyProtection="1">
      <alignment horizontal="center"/>
      <protection locked="0"/>
    </xf>
    <xf numFmtId="0" fontId="0" fillId="0" borderId="63" xfId="0" applyBorder="1" applyAlignment="1" applyProtection="1">
      <alignment horizontal="center"/>
      <protection locked="0"/>
    </xf>
    <xf numFmtId="0" fontId="0" fillId="3" borderId="21" xfId="0" applyFill="1" applyBorder="1" applyAlignment="1">
      <alignment horizontal="left" vertical="top" wrapText="1"/>
    </xf>
    <xf numFmtId="0" fontId="0" fillId="3" borderId="15" xfId="0" applyFill="1" applyBorder="1" applyAlignment="1">
      <alignment horizontal="left" vertical="top" wrapText="1"/>
    </xf>
    <xf numFmtId="0" fontId="0" fillId="3" borderId="20" xfId="0" applyFill="1" applyBorder="1" applyAlignment="1">
      <alignment horizontal="left" vertical="top" wrapText="1"/>
    </xf>
    <xf numFmtId="0" fontId="0" fillId="3" borderId="0" xfId="0" applyFill="1" applyBorder="1" applyAlignment="1">
      <alignment horizontal="left" vertical="top" wrapText="1"/>
    </xf>
    <xf numFmtId="0" fontId="0" fillId="3" borderId="22" xfId="0" applyFill="1" applyBorder="1" applyAlignment="1">
      <alignment horizontal="left" vertical="top" wrapText="1"/>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14" xfId="0" applyFill="1" applyBorder="1" applyAlignment="1">
      <alignment horizontal="center"/>
    </xf>
    <xf numFmtId="0" fontId="0" fillId="3" borderId="21" xfId="0" applyFill="1" applyBorder="1" applyAlignment="1">
      <alignment horizontal="center"/>
    </xf>
    <xf numFmtId="0" fontId="0" fillId="3" borderId="15" xfId="0" applyFill="1" applyBorder="1" applyAlignment="1">
      <alignment horizontal="center"/>
    </xf>
    <xf numFmtId="0" fontId="0" fillId="3" borderId="20" xfId="0" applyFill="1" applyBorder="1" applyAlignment="1">
      <alignment horizontal="center"/>
    </xf>
    <xf numFmtId="0" fontId="0" fillId="3" borderId="0" xfId="0" applyFill="1" applyBorder="1" applyAlignment="1">
      <alignment horizontal="center"/>
    </xf>
    <xf numFmtId="0" fontId="0" fillId="3" borderId="22" xfId="0"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0" fontId="0" fillId="3" borderId="25" xfId="0" applyFill="1" applyBorder="1" applyAlignment="1">
      <alignment horizontal="center"/>
    </xf>
    <xf numFmtId="0" fontId="1" fillId="3" borderId="29" xfId="0" applyFont="1" applyFill="1" applyBorder="1" applyAlignment="1">
      <alignment horizontal="left"/>
    </xf>
    <xf numFmtId="0" fontId="1" fillId="3" borderId="27" xfId="0" applyFont="1" applyFill="1" applyBorder="1" applyAlignment="1">
      <alignment horizontal="left"/>
    </xf>
    <xf numFmtId="0" fontId="1" fillId="3" borderId="18" xfId="0" applyFont="1" applyFill="1" applyBorder="1" applyAlignment="1">
      <alignment horizontal="left"/>
    </xf>
    <xf numFmtId="0" fontId="0" fillId="0" borderId="83" xfId="0" applyFont="1" applyBorder="1" applyAlignment="1" applyProtection="1">
      <alignment horizontal="center"/>
      <protection locked="0"/>
    </xf>
    <xf numFmtId="0" fontId="0" fillId="3" borderId="52" xfId="0" applyFont="1" applyFill="1" applyBorder="1" applyAlignment="1">
      <alignment horizontal="center"/>
    </xf>
    <xf numFmtId="0" fontId="0" fillId="3" borderId="33" xfId="0" applyFont="1" applyFill="1" applyBorder="1" applyAlignment="1">
      <alignment horizontal="center"/>
    </xf>
    <xf numFmtId="0" fontId="0" fillId="3" borderId="51" xfId="0" applyFont="1" applyFill="1" applyBorder="1" applyAlignment="1">
      <alignment horizontal="center"/>
    </xf>
    <xf numFmtId="0" fontId="0" fillId="0" borderId="87" xfId="0" applyBorder="1" applyAlignment="1" applyProtection="1">
      <alignment horizontal="left" vertical="top"/>
      <protection locked="0"/>
    </xf>
    <xf numFmtId="0" fontId="0" fillId="0" borderId="90"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92" xfId="0" applyBorder="1" applyAlignment="1" applyProtection="1">
      <alignment horizontal="left" vertical="top"/>
      <protection locked="0"/>
    </xf>
    <xf numFmtId="0" fontId="0" fillId="0" borderId="82" xfId="0" applyBorder="1" applyAlignment="1" applyProtection="1">
      <alignment horizontal="left" vertical="top"/>
      <protection locked="0"/>
    </xf>
    <xf numFmtId="0" fontId="0" fillId="3" borderId="58" xfId="0" applyFill="1" applyBorder="1" applyAlignment="1">
      <alignment horizontal="center" vertical="center"/>
    </xf>
    <xf numFmtId="0" fontId="0" fillId="3" borderId="53" xfId="0" applyFill="1" applyBorder="1" applyAlignment="1">
      <alignment horizontal="center" vertical="center"/>
    </xf>
    <xf numFmtId="0" fontId="0" fillId="3" borderId="53" xfId="0" applyFill="1" applyBorder="1" applyAlignment="1">
      <alignment horizontal="center"/>
    </xf>
    <xf numFmtId="0" fontId="1" fillId="3" borderId="33" xfId="0" applyFont="1" applyFill="1" applyBorder="1" applyAlignment="1">
      <alignment horizontal="left" wrapText="1"/>
    </xf>
    <xf numFmtId="0" fontId="1" fillId="3" borderId="6" xfId="0" applyFont="1" applyFill="1" applyBorder="1" applyAlignment="1">
      <alignment horizontal="left" wrapText="1"/>
    </xf>
    <xf numFmtId="0" fontId="1" fillId="3" borderId="11" xfId="0" applyFont="1" applyFill="1" applyBorder="1" applyAlignment="1">
      <alignment horizontal="left" wrapText="1"/>
    </xf>
    <xf numFmtId="0" fontId="5" fillId="3" borderId="35" xfId="0" applyFont="1" applyFill="1" applyBorder="1" applyAlignment="1">
      <alignment horizontal="center"/>
    </xf>
    <xf numFmtId="0" fontId="5" fillId="3" borderId="36" xfId="0" applyFont="1" applyFill="1" applyBorder="1" applyAlignment="1">
      <alignment horizontal="center"/>
    </xf>
    <xf numFmtId="0" fontId="5" fillId="3" borderId="37" xfId="0" applyFont="1" applyFill="1" applyBorder="1" applyAlignment="1">
      <alignment horizontal="center"/>
    </xf>
    <xf numFmtId="0" fontId="0" fillId="0" borderId="36"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3" borderId="57" xfId="0" applyFill="1" applyBorder="1" applyAlignment="1">
      <alignment horizontal="center" vertical="center"/>
    </xf>
    <xf numFmtId="0" fontId="1" fillId="3" borderId="74" xfId="0" applyFont="1" applyFill="1" applyBorder="1" applyAlignment="1">
      <alignment horizontal="left" wrapText="1"/>
    </xf>
    <xf numFmtId="0" fontId="1" fillId="3" borderId="85" xfId="0" applyFont="1" applyFill="1" applyBorder="1" applyAlignment="1">
      <alignment horizontal="left" wrapText="1"/>
    </xf>
    <xf numFmtId="0" fontId="0" fillId="0" borderId="37"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3" borderId="74" xfId="0" applyFill="1" applyBorder="1" applyAlignment="1">
      <alignment horizontal="center" vertical="center"/>
    </xf>
    <xf numFmtId="0" fontId="0" fillId="3" borderId="85" xfId="0" applyFill="1" applyBorder="1" applyAlignment="1">
      <alignment horizontal="center" vertical="center"/>
    </xf>
    <xf numFmtId="0" fontId="1" fillId="3" borderId="93" xfId="0" applyFont="1" applyFill="1" applyBorder="1" applyAlignment="1">
      <alignment horizontal="left" vertical="center" wrapText="1"/>
    </xf>
    <xf numFmtId="0" fontId="1" fillId="3" borderId="89" xfId="0" applyFont="1" applyFill="1" applyBorder="1" applyAlignment="1">
      <alignment horizontal="left" vertical="center" wrapText="1"/>
    </xf>
    <xf numFmtId="0" fontId="1" fillId="3" borderId="92" xfId="0" applyFont="1" applyFill="1" applyBorder="1" applyAlignment="1">
      <alignment horizontal="left" vertical="center" wrapText="1"/>
    </xf>
    <xf numFmtId="0" fontId="1" fillId="3" borderId="91" xfId="0" applyFont="1" applyFill="1" applyBorder="1" applyAlignment="1">
      <alignment horizontal="left" vertical="center" wrapText="1"/>
    </xf>
    <xf numFmtId="0" fontId="0" fillId="3" borderId="46" xfId="0" applyFill="1" applyBorder="1" applyAlignment="1">
      <alignment horizontal="center" vertical="center"/>
    </xf>
    <xf numFmtId="0" fontId="5" fillId="3" borderId="30" xfId="0" applyFont="1" applyFill="1" applyBorder="1" applyAlignment="1">
      <alignment horizontal="center"/>
    </xf>
    <xf numFmtId="0" fontId="0" fillId="3" borderId="36" xfId="0" applyFont="1" applyFill="1" applyBorder="1" applyAlignment="1">
      <alignment horizontal="center" vertical="center" wrapText="1"/>
    </xf>
    <xf numFmtId="0" fontId="0" fillId="3" borderId="37" xfId="0" applyFont="1" applyFill="1" applyBorder="1" applyAlignment="1">
      <alignment horizontal="center" vertical="center" wrapText="1"/>
    </xf>
    <xf numFmtId="0" fontId="0" fillId="3" borderId="30" xfId="0" applyFill="1" applyBorder="1" applyAlignment="1">
      <alignment horizontal="center" vertical="center"/>
    </xf>
    <xf numFmtId="0" fontId="0" fillId="3" borderId="1" xfId="0" applyFill="1" applyBorder="1" applyAlignment="1">
      <alignment horizontal="center" vertical="center"/>
    </xf>
    <xf numFmtId="0" fontId="0" fillId="3" borderId="28" xfId="0" applyFill="1" applyBorder="1" applyAlignment="1">
      <alignment horizontal="left"/>
    </xf>
    <xf numFmtId="0" fontId="0" fillId="3" borderId="95" xfId="0" applyFill="1" applyBorder="1" applyAlignment="1">
      <alignment horizontal="center" vertical="center"/>
    </xf>
    <xf numFmtId="0" fontId="0" fillId="0" borderId="28" xfId="0"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12" fillId="3" borderId="30" xfId="0" applyFont="1" applyFill="1" applyBorder="1" applyAlignment="1">
      <alignment horizontal="left"/>
    </xf>
    <xf numFmtId="0" fontId="12" fillId="3" borderId="1" xfId="0" applyFont="1" applyFill="1" applyBorder="1" applyAlignment="1">
      <alignment horizontal="left"/>
    </xf>
    <xf numFmtId="0" fontId="0" fillId="3" borderId="36" xfId="0" applyFill="1" applyBorder="1" applyAlignment="1">
      <alignment horizontal="left" vertical="top" wrapText="1"/>
    </xf>
    <xf numFmtId="0" fontId="0" fillId="3" borderId="30" xfId="0" applyFill="1" applyBorder="1" applyAlignment="1">
      <alignment horizontal="left" vertical="top" wrapText="1"/>
    </xf>
    <xf numFmtId="0" fontId="0" fillId="3" borderId="36" xfId="0" applyFill="1" applyBorder="1" applyAlignment="1">
      <alignment horizontal="left" wrapText="1"/>
    </xf>
    <xf numFmtId="0" fontId="0" fillId="3" borderId="30" xfId="0" applyFill="1" applyBorder="1" applyAlignment="1">
      <alignment horizontal="left" wrapText="1"/>
    </xf>
    <xf numFmtId="0" fontId="0" fillId="3" borderId="76" xfId="0" applyFill="1" applyBorder="1" applyAlignment="1">
      <alignment horizontal="left" wrapText="1"/>
    </xf>
    <xf numFmtId="0" fontId="0" fillId="3" borderId="65" xfId="0" applyFill="1" applyBorder="1" applyAlignment="1">
      <alignment horizontal="left" wrapText="1"/>
    </xf>
    <xf numFmtId="0" fontId="0" fillId="3" borderId="14" xfId="0" applyFill="1" applyBorder="1" applyAlignment="1">
      <alignment horizontal="center" vertical="center"/>
    </xf>
    <xf numFmtId="0" fontId="1" fillId="3" borderId="69" xfId="0" applyFont="1" applyFill="1" applyBorder="1" applyAlignment="1">
      <alignment horizontal="left"/>
    </xf>
    <xf numFmtId="0" fontId="0" fillId="3" borderId="58" xfId="0" applyFill="1" applyBorder="1" applyAlignment="1">
      <alignment horizontal="center"/>
    </xf>
    <xf numFmtId="0" fontId="0" fillId="3" borderId="71" xfId="0" applyFill="1" applyBorder="1" applyAlignment="1">
      <alignment horizontal="center" vertical="center" wrapText="1"/>
    </xf>
    <xf numFmtId="0" fontId="0" fillId="3" borderId="1" xfId="0" applyFill="1" applyBorder="1" applyAlignment="1">
      <alignment horizontal="center" vertical="center" wrapText="1"/>
    </xf>
    <xf numFmtId="0" fontId="0" fillId="0" borderId="97" xfId="0" applyBorder="1" applyAlignment="1" applyProtection="1">
      <alignment horizontal="center"/>
      <protection locked="0"/>
    </xf>
    <xf numFmtId="0" fontId="0" fillId="0" borderId="87" xfId="0" applyBorder="1" applyAlignment="1" applyProtection="1">
      <alignment horizontal="center"/>
      <protection locked="0"/>
    </xf>
    <xf numFmtId="0" fontId="0" fillId="0" borderId="90" xfId="0" applyBorder="1" applyAlignment="1" applyProtection="1">
      <alignment horizontal="center"/>
      <protection locked="0"/>
    </xf>
    <xf numFmtId="0" fontId="0" fillId="3" borderId="87" xfId="0" applyFill="1" applyBorder="1" applyAlignment="1">
      <alignment horizontal="left"/>
    </xf>
    <xf numFmtId="0" fontId="0" fillId="3" borderId="32" xfId="0" applyFill="1" applyBorder="1" applyAlignment="1">
      <alignment horizontal="left"/>
    </xf>
    <xf numFmtId="0" fontId="0" fillId="0" borderId="71" xfId="0" applyBorder="1" applyAlignment="1" applyProtection="1">
      <alignment horizontal="center"/>
      <protection locked="0"/>
    </xf>
    <xf numFmtId="0" fontId="0" fillId="0" borderId="94" xfId="0" applyBorder="1" applyAlignment="1" applyProtection="1">
      <alignment horizontal="center"/>
      <protection locked="0"/>
    </xf>
    <xf numFmtId="0" fontId="1" fillId="3" borderId="70" xfId="0" applyFont="1" applyFill="1" applyBorder="1" applyAlignment="1">
      <alignment horizontal="left"/>
    </xf>
    <xf numFmtId="0" fontId="0" fillId="3" borderId="36" xfId="0" applyFill="1" applyBorder="1" applyAlignment="1">
      <alignment horizontal="left" vertical="center"/>
    </xf>
    <xf numFmtId="0" fontId="0" fillId="3" borderId="30" xfId="0" applyFill="1" applyBorder="1" applyAlignment="1">
      <alignment horizontal="left" vertical="center"/>
    </xf>
    <xf numFmtId="0" fontId="0" fillId="3" borderId="75" xfId="0" applyFill="1" applyBorder="1" applyAlignment="1">
      <alignment horizontal="center"/>
    </xf>
    <xf numFmtId="0" fontId="0" fillId="3" borderId="83" xfId="0" applyFill="1" applyBorder="1" applyAlignment="1">
      <alignment horizontal="center"/>
    </xf>
    <xf numFmtId="0" fontId="1" fillId="3" borderId="72" xfId="0" applyFont="1" applyFill="1" applyBorder="1" applyAlignment="1">
      <alignment horizontal="left"/>
    </xf>
    <xf numFmtId="0" fontId="0" fillId="3" borderId="0" xfId="0" applyFill="1" applyBorder="1" applyAlignment="1">
      <alignment horizontal="center" vertical="center"/>
    </xf>
    <xf numFmtId="0" fontId="0" fillId="3" borderId="92" xfId="0" applyFill="1" applyBorder="1" applyAlignment="1">
      <alignment horizontal="center" vertical="center"/>
    </xf>
    <xf numFmtId="0" fontId="1" fillId="3" borderId="113" xfId="0" applyFont="1" applyFill="1" applyBorder="1" applyAlignment="1">
      <alignment horizontal="left" vertical="center" wrapText="1"/>
    </xf>
    <xf numFmtId="0" fontId="1" fillId="3" borderId="67" xfId="0" applyFont="1" applyFill="1" applyBorder="1" applyAlignment="1">
      <alignment horizontal="left" vertical="center" wrapText="1"/>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3" borderId="24" xfId="0" applyFill="1" applyBorder="1" applyAlignment="1">
      <alignment horizontal="center" vertical="center"/>
    </xf>
    <xf numFmtId="0" fontId="0" fillId="3" borderId="37" xfId="0" applyFill="1" applyBorder="1" applyAlignment="1">
      <alignment horizontal="center" vertical="center" wrapText="1"/>
    </xf>
    <xf numFmtId="0" fontId="0" fillId="3" borderId="76" xfId="0" applyFill="1" applyBorder="1" applyAlignment="1">
      <alignment horizontal="left" vertical="center"/>
    </xf>
    <xf numFmtId="0" fontId="0" fillId="3" borderId="65" xfId="0" applyFill="1" applyBorder="1" applyAlignment="1">
      <alignment horizontal="left" vertical="center"/>
    </xf>
    <xf numFmtId="0" fontId="0" fillId="3" borderId="87" xfId="0" applyFill="1" applyBorder="1" applyAlignment="1">
      <alignment horizontal="center" vertical="center"/>
    </xf>
    <xf numFmtId="0" fontId="0" fillId="3" borderId="32" xfId="0" applyFill="1" applyBorder="1" applyAlignment="1">
      <alignment horizontal="center" vertical="center"/>
    </xf>
    <xf numFmtId="0" fontId="0" fillId="3" borderId="88" xfId="0" applyFill="1" applyBorder="1" applyAlignment="1">
      <alignment horizontal="center" vertical="center"/>
    </xf>
    <xf numFmtId="0" fontId="0" fillId="3" borderId="52" xfId="0" applyFill="1" applyBorder="1" applyAlignment="1">
      <alignment horizontal="center" vertical="center"/>
    </xf>
    <xf numFmtId="0" fontId="0" fillId="3" borderId="33" xfId="0" applyFill="1" applyBorder="1" applyAlignment="1">
      <alignment horizontal="center"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2" fillId="3" borderId="14" xfId="0" applyFont="1" applyFill="1" applyBorder="1" applyAlignment="1">
      <alignment horizontal="left"/>
    </xf>
    <xf numFmtId="0" fontId="2" fillId="3" borderId="21" xfId="0" applyFont="1" applyFill="1" applyBorder="1" applyAlignment="1">
      <alignment horizontal="left"/>
    </xf>
    <xf numFmtId="0" fontId="2" fillId="3" borderId="15" xfId="0" applyFont="1" applyFill="1" applyBorder="1" applyAlignment="1">
      <alignment horizontal="left"/>
    </xf>
    <xf numFmtId="0" fontId="0" fillId="0" borderId="39" xfId="0" applyBorder="1" applyAlignment="1" applyProtection="1">
      <alignment horizontal="center"/>
      <protection locked="0"/>
    </xf>
    <xf numFmtId="0" fontId="0" fillId="3" borderId="87"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0" xfId="0" applyFill="1" applyBorder="1" applyAlignment="1">
      <alignment horizontal="center" vertical="center" wrapText="1"/>
    </xf>
    <xf numFmtId="0" fontId="0" fillId="3" borderId="88"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86" xfId="0" applyFill="1" applyBorder="1" applyAlignment="1">
      <alignment horizontal="center" vertical="center" wrapText="1"/>
    </xf>
    <xf numFmtId="0" fontId="1" fillId="3" borderId="52" xfId="0" applyFont="1" applyFill="1" applyBorder="1" applyAlignment="1">
      <alignment horizontal="left"/>
    </xf>
    <xf numFmtId="0" fontId="1" fillId="3" borderId="53" xfId="0" applyFont="1" applyFill="1" applyBorder="1" applyAlignment="1">
      <alignment horizontal="left"/>
    </xf>
    <xf numFmtId="0" fontId="1" fillId="3" borderId="74" xfId="0" applyFont="1" applyFill="1" applyBorder="1" applyAlignment="1">
      <alignment horizontal="left" vertical="center" wrapText="1"/>
    </xf>
    <xf numFmtId="0" fontId="1" fillId="3" borderId="85" xfId="0" applyFont="1" applyFill="1" applyBorder="1" applyAlignment="1">
      <alignment horizontal="left" vertical="center" wrapText="1"/>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2" xfId="0" applyFill="1" applyBorder="1" applyAlignment="1">
      <alignment horizontal="center" vertical="center"/>
    </xf>
    <xf numFmtId="0" fontId="0" fillId="3" borderId="48" xfId="0" applyFill="1" applyBorder="1" applyAlignment="1">
      <alignment horizontal="center" vertical="center"/>
    </xf>
    <xf numFmtId="0" fontId="0" fillId="3" borderId="50" xfId="0" applyFill="1" applyBorder="1" applyAlignment="1">
      <alignment horizontal="center" vertical="center"/>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9" xfId="0"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3" borderId="45" xfId="0" applyFill="1" applyBorder="1" applyAlignment="1">
      <alignment horizontal="center" vertical="center"/>
    </xf>
    <xf numFmtId="0" fontId="0" fillId="3" borderId="47" xfId="0" applyFill="1" applyBorder="1" applyAlignment="1">
      <alignment horizontal="center" vertical="center"/>
    </xf>
    <xf numFmtId="0" fontId="0" fillId="0" borderId="30"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65"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3" borderId="4" xfId="0" applyFill="1" applyBorder="1" applyAlignment="1">
      <alignment horizontal="center" vertical="center"/>
    </xf>
    <xf numFmtId="0" fontId="2" fillId="3" borderId="14" xfId="0" applyFont="1" applyFill="1" applyBorder="1" applyAlignment="1">
      <alignment horizontal="left" vertical="center"/>
    </xf>
    <xf numFmtId="0" fontId="2" fillId="3" borderId="21" xfId="0" applyFont="1" applyFill="1" applyBorder="1" applyAlignment="1">
      <alignment horizontal="left" vertical="center"/>
    </xf>
    <xf numFmtId="0" fontId="2" fillId="3" borderId="15" xfId="0" applyFont="1" applyFill="1" applyBorder="1" applyAlignment="1">
      <alignment horizontal="left" vertical="center"/>
    </xf>
    <xf numFmtId="0" fontId="1" fillId="3" borderId="92" xfId="0" applyFont="1" applyFill="1" applyBorder="1" applyAlignment="1">
      <alignment horizontal="left" vertical="center"/>
    </xf>
    <xf numFmtId="0" fontId="1" fillId="3" borderId="91" xfId="0" applyFont="1" applyFill="1" applyBorder="1" applyAlignment="1">
      <alignment horizontal="left" vertical="center"/>
    </xf>
    <xf numFmtId="0" fontId="1" fillId="3" borderId="68" xfId="0" applyFont="1" applyFill="1" applyBorder="1" applyAlignment="1">
      <alignment horizontal="left"/>
    </xf>
    <xf numFmtId="0" fontId="5" fillId="3" borderId="1" xfId="0" applyFont="1" applyFill="1" applyBorder="1" applyAlignment="1">
      <alignment horizontal="center"/>
    </xf>
    <xf numFmtId="0" fontId="5" fillId="0" borderId="30"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65"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0" fillId="0" borderId="1" xfId="0" applyFont="1" applyBorder="1" applyAlignment="1" applyProtection="1">
      <alignment horizontal="left"/>
      <protection hidden="1"/>
    </xf>
    <xf numFmtId="0" fontId="0" fillId="0" borderId="35" xfId="0" applyFont="1" applyBorder="1" applyAlignment="1" applyProtection="1">
      <alignment horizontal="left"/>
      <protection hidden="1"/>
    </xf>
    <xf numFmtId="0" fontId="0" fillId="6" borderId="113" xfId="0" applyFont="1" applyFill="1" applyBorder="1" applyAlignment="1" applyProtection="1">
      <alignment horizontal="left"/>
      <protection hidden="1"/>
    </xf>
    <xf numFmtId="0" fontId="0" fillId="6" borderId="67" xfId="0" applyFont="1" applyFill="1" applyBorder="1" applyAlignment="1" applyProtection="1">
      <alignment horizontal="left"/>
      <protection hidden="1"/>
    </xf>
    <xf numFmtId="0" fontId="0" fillId="6" borderId="114" xfId="0" applyFont="1" applyFill="1" applyBorder="1" applyAlignment="1" applyProtection="1">
      <alignment horizontal="left"/>
      <protection hidden="1"/>
    </xf>
    <xf numFmtId="0" fontId="2" fillId="3" borderId="7" xfId="0" applyFont="1" applyFill="1" applyBorder="1" applyAlignment="1" applyProtection="1">
      <alignment horizontal="left" vertical="center"/>
      <protection hidden="1"/>
    </xf>
    <xf numFmtId="0" fontId="2" fillId="3" borderId="26" xfId="0" applyFont="1" applyFill="1" applyBorder="1" applyAlignment="1" applyProtection="1">
      <alignment horizontal="left" vertical="center"/>
      <protection hidden="1"/>
    </xf>
    <xf numFmtId="0" fontId="2" fillId="3" borderId="8" xfId="0" applyFont="1" applyFill="1" applyBorder="1" applyAlignment="1" applyProtection="1">
      <alignment horizontal="left" vertical="center"/>
      <protection hidden="1"/>
    </xf>
    <xf numFmtId="0" fontId="0" fillId="0" borderId="6" xfId="0" applyFont="1" applyFill="1" applyBorder="1" applyAlignment="1" applyProtection="1">
      <alignment horizontal="left" wrapText="1"/>
      <protection hidden="1"/>
    </xf>
    <xf numFmtId="0" fontId="0" fillId="0" borderId="51" xfId="0" applyFont="1" applyFill="1" applyBorder="1" applyAlignment="1" applyProtection="1">
      <alignment horizontal="left" wrapText="1"/>
      <protection hidden="1"/>
    </xf>
    <xf numFmtId="0" fontId="11" fillId="0" borderId="1" xfId="0" applyFont="1" applyFill="1" applyBorder="1" applyAlignment="1" applyProtection="1">
      <alignment horizontal="left" wrapText="1"/>
      <protection hidden="1"/>
    </xf>
    <xf numFmtId="0" fontId="11" fillId="0" borderId="35" xfId="0" applyFont="1" applyFill="1" applyBorder="1" applyAlignment="1" applyProtection="1">
      <alignment horizontal="left" wrapText="1"/>
      <protection hidden="1"/>
    </xf>
    <xf numFmtId="0" fontId="0" fillId="0" borderId="1" xfId="0" applyFont="1" applyFill="1" applyBorder="1" applyAlignment="1" applyProtection="1">
      <alignment horizontal="left"/>
      <protection hidden="1"/>
    </xf>
    <xf numFmtId="0" fontId="0" fillId="0" borderId="35" xfId="0" applyFont="1" applyFill="1" applyBorder="1" applyAlignment="1" applyProtection="1">
      <alignment horizontal="left"/>
      <protection hidden="1"/>
    </xf>
    <xf numFmtId="0" fontId="0" fillId="0" borderId="1" xfId="0" applyFont="1" applyBorder="1" applyAlignment="1" applyProtection="1">
      <protection hidden="1"/>
    </xf>
    <xf numFmtId="0" fontId="0" fillId="0" borderId="35" xfId="0" applyFont="1" applyBorder="1" applyAlignment="1" applyProtection="1">
      <protection hidden="1"/>
    </xf>
    <xf numFmtId="0" fontId="5" fillId="0" borderId="2" xfId="0" applyFont="1" applyFill="1" applyBorder="1" applyAlignment="1" applyProtection="1">
      <alignment horizontal="left"/>
      <protection hidden="1"/>
    </xf>
    <xf numFmtId="0" fontId="5" fillId="0" borderId="1" xfId="0" applyFont="1" applyFill="1" applyBorder="1" applyAlignment="1" applyProtection="1">
      <alignment horizontal="left"/>
      <protection hidden="1"/>
    </xf>
    <xf numFmtId="0" fontId="5" fillId="0" borderId="35" xfId="0" applyFont="1" applyFill="1" applyBorder="1" applyAlignment="1" applyProtection="1">
      <alignment horizontal="left"/>
      <protection hidden="1"/>
    </xf>
    <xf numFmtId="0" fontId="3" fillId="5" borderId="7" xfId="0" applyFont="1" applyFill="1" applyBorder="1" applyAlignment="1" applyProtection="1">
      <alignment horizontal="left" vertical="top"/>
      <protection hidden="1"/>
    </xf>
    <xf numFmtId="0" fontId="3" fillId="5" borderId="26" xfId="0" applyFont="1" applyFill="1" applyBorder="1" applyAlignment="1" applyProtection="1">
      <alignment horizontal="left" vertical="top"/>
      <protection hidden="1"/>
    </xf>
    <xf numFmtId="0" fontId="3" fillId="5" borderId="8" xfId="0" applyFont="1" applyFill="1" applyBorder="1" applyAlignment="1" applyProtection="1">
      <alignment horizontal="left" vertical="top"/>
      <protection hidden="1"/>
    </xf>
    <xf numFmtId="0" fontId="3" fillId="5" borderId="7" xfId="0" applyFont="1" applyFill="1" applyBorder="1" applyAlignment="1" applyProtection="1">
      <alignment horizontal="left" vertical="center"/>
      <protection hidden="1"/>
    </xf>
    <xf numFmtId="0" fontId="3" fillId="5" borderId="26" xfId="0" applyFont="1" applyFill="1" applyBorder="1" applyAlignment="1" applyProtection="1">
      <alignment horizontal="left" vertical="center"/>
      <protection hidden="1"/>
    </xf>
    <xf numFmtId="0" fontId="3" fillId="5" borderId="8" xfId="0" applyFont="1" applyFill="1" applyBorder="1" applyAlignment="1" applyProtection="1">
      <alignment horizontal="left" vertical="center"/>
      <protection hidden="1"/>
    </xf>
    <xf numFmtId="0" fontId="0" fillId="0" borderId="1" xfId="0" applyFont="1" applyBorder="1" applyAlignment="1" applyProtection="1">
      <alignment horizontal="left" wrapText="1"/>
      <protection hidden="1"/>
    </xf>
    <xf numFmtId="0" fontId="0" fillId="0" borderId="35" xfId="0" applyFont="1" applyBorder="1" applyAlignment="1" applyProtection="1">
      <alignment horizontal="left" wrapText="1"/>
      <protection hidden="1"/>
    </xf>
    <xf numFmtId="0" fontId="0" fillId="0" borderId="1" xfId="0" applyFont="1" applyBorder="1" applyAlignment="1" applyProtection="1">
      <alignment horizontal="left" vertical="top" wrapText="1"/>
      <protection hidden="1"/>
    </xf>
    <xf numFmtId="0" fontId="0" fillId="0" borderId="35" xfId="0" applyFont="1" applyBorder="1" applyAlignment="1" applyProtection="1">
      <alignment horizontal="left" vertical="top" wrapText="1"/>
      <protection hidden="1"/>
    </xf>
    <xf numFmtId="0" fontId="0" fillId="0" borderId="1" xfId="0" applyFont="1" applyBorder="1" applyAlignment="1" applyProtection="1">
      <alignment horizontal="left" vertical="center"/>
      <protection hidden="1"/>
    </xf>
    <xf numFmtId="0" fontId="0" fillId="0" borderId="35" xfId="0" applyFont="1" applyBorder="1" applyAlignment="1" applyProtection="1">
      <alignment horizontal="left" vertical="center"/>
      <protection hidden="1"/>
    </xf>
    <xf numFmtId="0" fontId="0" fillId="0" borderId="1" xfId="0" applyFont="1" applyBorder="1" applyAlignment="1" applyProtection="1">
      <alignment horizontal="left" vertical="center" wrapText="1"/>
      <protection hidden="1"/>
    </xf>
    <xf numFmtId="0" fontId="0" fillId="0" borderId="35" xfId="0" applyFont="1" applyBorder="1" applyAlignment="1" applyProtection="1">
      <alignment horizontal="left" vertical="center" wrapText="1"/>
      <protection hidden="1"/>
    </xf>
    <xf numFmtId="0" fontId="0" fillId="0" borderId="1" xfId="0" applyFont="1" applyFill="1" applyBorder="1" applyAlignment="1" applyProtection="1">
      <alignment horizontal="left" vertical="center"/>
      <protection hidden="1"/>
    </xf>
    <xf numFmtId="0" fontId="0" fillId="0" borderId="35" xfId="0" applyFont="1" applyFill="1" applyBorder="1" applyAlignment="1" applyProtection="1">
      <alignment horizontal="left" vertical="center"/>
      <protection hidden="1"/>
    </xf>
    <xf numFmtId="14" fontId="0" fillId="0" borderId="38" xfId="0" applyNumberFormat="1" applyFont="1" applyFill="1" applyBorder="1" applyAlignment="1" applyProtection="1">
      <alignment horizontal="left" wrapText="1"/>
      <protection hidden="1"/>
    </xf>
    <xf numFmtId="14" fontId="0" fillId="0" borderId="66" xfId="0" applyNumberFormat="1" applyFont="1" applyFill="1" applyBorder="1" applyAlignment="1" applyProtection="1">
      <alignment horizontal="left" wrapText="1"/>
      <protection hidden="1"/>
    </xf>
    <xf numFmtId="14" fontId="0" fillId="0" borderId="35" xfId="0" applyNumberFormat="1" applyFont="1" applyFill="1" applyBorder="1" applyAlignment="1" applyProtection="1">
      <alignment horizontal="left" wrapText="1"/>
      <protection hidden="1"/>
    </xf>
    <xf numFmtId="14" fontId="0" fillId="0" borderId="36" xfId="0" applyNumberFormat="1" applyFont="1" applyFill="1" applyBorder="1" applyAlignment="1" applyProtection="1">
      <alignment horizontal="left" wrapText="1"/>
      <protection hidden="1"/>
    </xf>
    <xf numFmtId="0" fontId="3" fillId="0" borderId="7"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8" xfId="0" applyFont="1" applyFill="1" applyBorder="1" applyAlignment="1" applyProtection="1">
      <alignment horizontal="center" vertical="center" wrapText="1"/>
      <protection hidden="1"/>
    </xf>
    <xf numFmtId="0" fontId="0" fillId="0" borderId="2" xfId="0" applyFont="1" applyFill="1" applyBorder="1" applyAlignment="1" applyProtection="1">
      <alignment horizontal="left" wrapText="1"/>
      <protection hidden="1"/>
    </xf>
    <xf numFmtId="0" fontId="0" fillId="0" borderId="1" xfId="0" applyFont="1" applyFill="1" applyBorder="1" applyAlignment="1" applyProtection="1">
      <alignment horizontal="left" wrapText="1"/>
      <protection hidden="1"/>
    </xf>
    <xf numFmtId="0" fontId="0" fillId="0" borderId="35" xfId="0" applyFont="1" applyFill="1" applyBorder="1" applyAlignment="1" applyProtection="1">
      <alignment horizontal="left" wrapText="1"/>
      <protection hidden="1"/>
    </xf>
    <xf numFmtId="0" fontId="3" fillId="5" borderId="14" xfId="0" applyFont="1" applyFill="1" applyBorder="1" applyAlignment="1" applyProtection="1">
      <alignment horizontal="left"/>
      <protection hidden="1"/>
    </xf>
    <xf numFmtId="0" fontId="3" fillId="5" borderId="21" xfId="0" applyFont="1" applyFill="1" applyBorder="1" applyAlignment="1" applyProtection="1">
      <alignment horizontal="left"/>
      <protection hidden="1"/>
    </xf>
    <xf numFmtId="0" fontId="0" fillId="0" borderId="17" xfId="0" applyFont="1" applyFill="1" applyBorder="1" applyAlignment="1" applyProtection="1">
      <alignment horizontal="left"/>
      <protection hidden="1"/>
    </xf>
    <xf numFmtId="0" fontId="0" fillId="0" borderId="27" xfId="0" applyFont="1" applyFill="1" applyBorder="1" applyAlignment="1" applyProtection="1">
      <alignment horizontal="left"/>
      <protection hidden="1"/>
    </xf>
    <xf numFmtId="0" fontId="0" fillId="0" borderId="68" xfId="0" applyFont="1" applyFill="1" applyBorder="1" applyAlignment="1" applyProtection="1">
      <alignment horizontal="left"/>
      <protection hidden="1"/>
    </xf>
    <xf numFmtId="0" fontId="0" fillId="0" borderId="2" xfId="0" applyFont="1" applyFill="1" applyBorder="1" applyAlignment="1" applyProtection="1">
      <alignment horizontal="left"/>
      <protection hidden="1"/>
    </xf>
    <xf numFmtId="0" fontId="0" fillId="0" borderId="18" xfId="0" applyFont="1" applyFill="1" applyBorder="1" applyAlignment="1" applyProtection="1">
      <alignment horizontal="left"/>
      <protection hidden="1"/>
    </xf>
    <xf numFmtId="0" fontId="0" fillId="0" borderId="3" xfId="0" applyFont="1" applyFill="1" applyBorder="1" applyAlignment="1" applyProtection="1">
      <alignment horizontal="left"/>
      <protection hidden="1"/>
    </xf>
    <xf numFmtId="0" fontId="2" fillId="3" borderId="23" xfId="0" applyFont="1" applyFill="1" applyBorder="1" applyAlignment="1" applyProtection="1">
      <alignment horizontal="left" vertical="center"/>
      <protection hidden="1"/>
    </xf>
    <xf numFmtId="0" fontId="2" fillId="3" borderId="24" xfId="0" applyFont="1" applyFill="1" applyBorder="1" applyAlignment="1" applyProtection="1">
      <alignment horizontal="left" vertical="center"/>
      <protection hidden="1"/>
    </xf>
    <xf numFmtId="0" fontId="0" fillId="0" borderId="71" xfId="0" applyFont="1" applyFill="1" applyBorder="1" applyAlignment="1" applyProtection="1">
      <alignment horizontal="left"/>
      <protection hidden="1"/>
    </xf>
    <xf numFmtId="0" fontId="0" fillId="0" borderId="36" xfId="0" applyFont="1" applyFill="1" applyBorder="1" applyAlignment="1" applyProtection="1">
      <alignment horizontal="left"/>
      <protection hidden="1"/>
    </xf>
    <xf numFmtId="0" fontId="0" fillId="0" borderId="37" xfId="0" applyFont="1" applyFill="1" applyBorder="1" applyAlignment="1" applyProtection="1">
      <alignment horizontal="left"/>
      <protection hidden="1"/>
    </xf>
    <xf numFmtId="0" fontId="0" fillId="0" borderId="3" xfId="0" applyFont="1" applyFill="1" applyBorder="1" applyAlignment="1" applyProtection="1">
      <alignment horizontal="left" wrapText="1"/>
      <protection hidden="1"/>
    </xf>
    <xf numFmtId="0" fontId="0" fillId="0" borderId="28" xfId="0" applyFont="1" applyFill="1" applyBorder="1" applyAlignment="1" applyProtection="1">
      <alignment horizontal="left"/>
      <protection hidden="1"/>
    </xf>
    <xf numFmtId="0" fontId="0" fillId="0" borderId="5" xfId="0" applyFont="1" applyFill="1" applyBorder="1" applyAlignment="1" applyProtection="1">
      <alignment horizontal="left"/>
      <protection hidden="1"/>
    </xf>
    <xf numFmtId="14" fontId="1" fillId="3" borderId="72" xfId="0" applyNumberFormat="1" applyFont="1" applyFill="1" applyBorder="1" applyAlignment="1">
      <alignment horizontal="left" wrapText="1"/>
    </xf>
    <xf numFmtId="14" fontId="1" fillId="3" borderId="69" xfId="0" applyNumberFormat="1" applyFont="1" applyFill="1" applyBorder="1" applyAlignment="1">
      <alignment horizontal="left" wrapText="1"/>
    </xf>
    <xf numFmtId="14" fontId="1" fillId="3" borderId="2" xfId="0" applyNumberFormat="1" applyFont="1" applyFill="1" applyBorder="1" applyAlignment="1">
      <alignment horizontal="left" wrapText="1"/>
    </xf>
    <xf numFmtId="14" fontId="1" fillId="3" borderId="1" xfId="0" applyNumberFormat="1" applyFont="1" applyFill="1" applyBorder="1" applyAlignment="1">
      <alignment horizontal="left" wrapText="1"/>
    </xf>
    <xf numFmtId="14" fontId="1" fillId="3" borderId="35" xfId="0" applyNumberFormat="1" applyFont="1" applyFill="1" applyBorder="1" applyAlignment="1">
      <alignment horizontal="left" wrapText="1"/>
    </xf>
    <xf numFmtId="0" fontId="0" fillId="0" borderId="35" xfId="0" applyBorder="1" applyAlignment="1">
      <alignment horizontal="left" vertical="center"/>
    </xf>
    <xf numFmtId="0" fontId="0" fillId="0" borderId="36" xfId="0" applyBorder="1" applyAlignment="1">
      <alignment horizontal="left" vertical="center"/>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5" xfId="0" applyBorder="1" applyAlignment="1">
      <alignment horizontal="left" wrapText="1"/>
    </xf>
    <xf numFmtId="0" fontId="0" fillId="0" borderId="36" xfId="0" applyBorder="1" applyAlignment="1">
      <alignment horizontal="left" wrapText="1"/>
    </xf>
    <xf numFmtId="0" fontId="2" fillId="2" borderId="7" xfId="0" applyFont="1" applyFill="1" applyBorder="1" applyAlignment="1">
      <alignment horizontal="left" vertical="center"/>
    </xf>
    <xf numFmtId="0" fontId="2" fillId="2" borderId="26" xfId="0" applyFont="1" applyFill="1" applyBorder="1" applyAlignment="1">
      <alignment horizontal="left" vertical="center"/>
    </xf>
    <xf numFmtId="0" fontId="0" fillId="0" borderId="97" xfId="0" applyFill="1" applyBorder="1" applyAlignment="1">
      <alignment horizontal="left"/>
    </xf>
    <xf numFmtId="0" fontId="0" fillId="0" borderId="87" xfId="0" applyFill="1" applyBorder="1" applyAlignment="1">
      <alignment horizontal="left"/>
    </xf>
    <xf numFmtId="0" fontId="2" fillId="2" borderId="7" xfId="0" applyFont="1" applyFill="1" applyBorder="1" applyAlignment="1">
      <alignment horizontal="left" wrapText="1"/>
    </xf>
    <xf numFmtId="0" fontId="2" fillId="2" borderId="26" xfId="0" applyFont="1" applyFill="1" applyBorder="1" applyAlignment="1">
      <alignment horizontal="left" wrapText="1"/>
    </xf>
    <xf numFmtId="0" fontId="6" fillId="2" borderId="7" xfId="0" applyFont="1" applyFill="1" applyBorder="1" applyAlignment="1">
      <alignment horizontal="left" wrapText="1"/>
    </xf>
    <xf numFmtId="0" fontId="6" fillId="2" borderId="26" xfId="0" applyFont="1" applyFill="1" applyBorder="1" applyAlignment="1">
      <alignment horizontal="left"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68" xfId="0" applyFill="1" applyBorder="1" applyAlignment="1">
      <alignment horizontal="left"/>
    </xf>
    <xf numFmtId="0" fontId="0" fillId="0" borderId="69" xfId="0" applyFill="1" applyBorder="1" applyAlignment="1">
      <alignment horizontal="left"/>
    </xf>
    <xf numFmtId="0" fontId="2" fillId="2" borderId="7" xfId="0" applyFont="1" applyFill="1" applyBorder="1" applyAlignment="1">
      <alignment horizontal="left"/>
    </xf>
    <xf numFmtId="0" fontId="2" fillId="2" borderId="26" xfId="0" applyFont="1" applyFill="1" applyBorder="1" applyAlignment="1">
      <alignment horizontal="left"/>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51" xfId="0" applyFill="1" applyBorder="1" applyAlignment="1">
      <alignment horizontal="left"/>
    </xf>
    <xf numFmtId="0" fontId="0" fillId="0" borderId="52" xfId="0" applyFill="1" applyBorder="1" applyAlignment="1">
      <alignment horizontal="left"/>
    </xf>
    <xf numFmtId="0" fontId="0" fillId="0" borderId="35" xfId="0" applyFill="1" applyBorder="1" applyAlignment="1">
      <alignment horizontal="left"/>
    </xf>
    <xf numFmtId="0" fontId="0" fillId="0" borderId="36" xfId="0" applyFill="1" applyBorder="1" applyAlignment="1">
      <alignment horizontal="left"/>
    </xf>
    <xf numFmtId="0" fontId="3" fillId="4" borderId="105" xfId="0" applyFont="1" applyFill="1" applyBorder="1" applyAlignment="1">
      <alignment vertical="top"/>
    </xf>
    <xf numFmtId="0" fontId="3" fillId="4" borderId="0" xfId="0" applyFont="1" applyFill="1" applyBorder="1" applyAlignment="1">
      <alignment vertical="top"/>
    </xf>
    <xf numFmtId="0" fontId="3" fillId="4" borderId="88" xfId="0" applyFont="1" applyFill="1" applyBorder="1" applyAlignment="1">
      <alignment vertical="top"/>
    </xf>
    <xf numFmtId="0" fontId="1" fillId="2" borderId="7"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7" xfId="0" applyFont="1" applyFill="1" applyBorder="1" applyAlignment="1">
      <alignment horizontal="left"/>
    </xf>
    <xf numFmtId="0" fontId="1" fillId="2" borderId="26" xfId="0" applyFont="1" applyFill="1" applyBorder="1" applyAlignment="1">
      <alignment horizontal="left"/>
    </xf>
    <xf numFmtId="0" fontId="1" fillId="2" borderId="8" xfId="0" applyFont="1" applyFill="1" applyBorder="1" applyAlignment="1">
      <alignment horizontal="left"/>
    </xf>
    <xf numFmtId="0" fontId="2" fillId="2" borderId="23" xfId="0" applyFont="1" applyFill="1" applyBorder="1" applyAlignment="1">
      <alignment horizontal="left"/>
    </xf>
    <xf numFmtId="0" fontId="2" fillId="2" borderId="24" xfId="0" applyFont="1" applyFill="1" applyBorder="1" applyAlignment="1">
      <alignment horizontal="left"/>
    </xf>
    <xf numFmtId="0" fontId="0" fillId="3" borderId="35" xfId="0" applyFont="1" applyFill="1" applyBorder="1" applyAlignment="1">
      <alignment horizontal="left"/>
    </xf>
    <xf numFmtId="0" fontId="0" fillId="3" borderId="36" xfId="0" applyFont="1" applyFill="1" applyBorder="1" applyAlignment="1">
      <alignment horizontal="left"/>
    </xf>
    <xf numFmtId="0" fontId="0" fillId="0" borderId="7" xfId="0" applyFont="1" applyBorder="1" applyAlignment="1">
      <alignment horizontal="left"/>
    </xf>
    <xf numFmtId="0" fontId="0" fillId="0" borderId="26" xfId="0" applyFont="1" applyBorder="1" applyAlignment="1">
      <alignment horizontal="left"/>
    </xf>
    <xf numFmtId="0" fontId="0" fillId="0" borderId="8" xfId="0" applyFont="1" applyBorder="1" applyAlignment="1">
      <alignment horizontal="left"/>
    </xf>
    <xf numFmtId="0" fontId="0" fillId="3" borderId="37" xfId="0" applyFont="1" applyFill="1" applyBorder="1" applyAlignment="1">
      <alignment horizontal="left"/>
    </xf>
    <xf numFmtId="0" fontId="0" fillId="3" borderId="1" xfId="0" applyFont="1" applyFill="1" applyBorder="1" applyAlignment="1">
      <alignment horizontal="left"/>
    </xf>
    <xf numFmtId="0" fontId="0" fillId="3" borderId="6" xfId="0" applyFont="1" applyFill="1" applyBorder="1" applyAlignment="1">
      <alignment horizontal="left"/>
    </xf>
    <xf numFmtId="0" fontId="0" fillId="3" borderId="51" xfId="0" applyFont="1" applyFill="1" applyBorder="1" applyAlignment="1">
      <alignment horizontal="left"/>
    </xf>
    <xf numFmtId="0" fontId="2" fillId="2" borderId="14" xfId="0" applyFont="1" applyFill="1" applyBorder="1" applyAlignment="1">
      <alignment horizontal="left"/>
    </xf>
    <xf numFmtId="0" fontId="2" fillId="2" borderId="21" xfId="0" applyFont="1" applyFill="1" applyBorder="1" applyAlignment="1">
      <alignment horizontal="left"/>
    </xf>
    <xf numFmtId="0" fontId="0" fillId="0" borderId="17" xfId="0" applyFont="1" applyBorder="1" applyAlignment="1">
      <alignment horizontal="left"/>
    </xf>
    <xf numFmtId="0" fontId="0" fillId="0" borderId="27" xfId="0" applyFont="1" applyBorder="1" applyAlignment="1">
      <alignment horizontal="left"/>
    </xf>
    <xf numFmtId="0" fontId="0" fillId="0" borderId="68" xfId="0" applyFont="1" applyBorder="1" applyAlignment="1">
      <alignment horizontal="left"/>
    </xf>
    <xf numFmtId="0" fontId="0" fillId="0" borderId="4" xfId="0" applyFont="1" applyBorder="1" applyAlignment="1">
      <alignment horizontal="left"/>
    </xf>
    <xf numFmtId="0" fontId="0" fillId="0" borderId="28" xfId="0" applyFont="1" applyBorder="1" applyAlignment="1">
      <alignment horizontal="left"/>
    </xf>
    <xf numFmtId="0" fontId="0" fillId="0" borderId="38" xfId="0" applyFont="1" applyBorder="1" applyAlignment="1">
      <alignment horizontal="left"/>
    </xf>
    <xf numFmtId="0" fontId="0" fillId="0" borderId="17" xfId="0" applyFont="1" applyFill="1" applyBorder="1" applyAlignment="1">
      <alignment horizontal="left"/>
    </xf>
    <xf numFmtId="0" fontId="0" fillId="0" borderId="27" xfId="0" applyFont="1" applyFill="1" applyBorder="1" applyAlignment="1">
      <alignment horizontal="left"/>
    </xf>
    <xf numFmtId="0" fontId="0" fillId="0" borderId="68" xfId="0" applyFont="1" applyFill="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4" fillId="0" borderId="35" xfId="0" applyFont="1" applyBorder="1" applyAlignment="1">
      <alignment horizontal="left"/>
    </xf>
    <xf numFmtId="0" fontId="4" fillId="0" borderId="4" xfId="0" applyFont="1" applyBorder="1" applyAlignment="1">
      <alignment horizontal="left"/>
    </xf>
    <xf numFmtId="0" fontId="4" fillId="0" borderId="28" xfId="0" applyFont="1" applyBorder="1" applyAlignment="1">
      <alignment horizontal="left"/>
    </xf>
    <xf numFmtId="0" fontId="4" fillId="0" borderId="38" xfId="0" applyFont="1" applyBorder="1" applyAlignment="1">
      <alignment horizontal="left"/>
    </xf>
    <xf numFmtId="0" fontId="2" fillId="2" borderId="12" xfId="0" applyFont="1" applyFill="1" applyBorder="1" applyAlignment="1">
      <alignment horizontal="left"/>
    </xf>
    <xf numFmtId="0" fontId="2" fillId="2" borderId="34" xfId="0" applyFont="1" applyFill="1" applyBorder="1" applyAlignment="1">
      <alignment horizontal="left"/>
    </xf>
    <xf numFmtId="0" fontId="2" fillId="2" borderId="98" xfId="0" applyFont="1" applyFill="1" applyBorder="1" applyAlignment="1">
      <alignment horizontal="left"/>
    </xf>
    <xf numFmtId="0" fontId="3" fillId="4" borderId="12" xfId="0" applyFont="1" applyFill="1" applyBorder="1" applyAlignment="1">
      <alignment horizontal="left" vertical="center"/>
    </xf>
    <xf numFmtId="0" fontId="3" fillId="4" borderId="34" xfId="0" applyFont="1" applyFill="1" applyBorder="1" applyAlignment="1">
      <alignment horizontal="left" vertical="center"/>
    </xf>
    <xf numFmtId="0" fontId="3" fillId="4" borderId="13" xfId="0" applyFont="1" applyFill="1" applyBorder="1" applyAlignment="1">
      <alignment horizontal="left" vertical="center"/>
    </xf>
    <xf numFmtId="0" fontId="1" fillId="2" borderId="12"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98" xfId="0" applyFont="1" applyFill="1" applyBorder="1" applyAlignment="1">
      <alignment horizontal="left" vertical="center" wrapText="1"/>
    </xf>
    <xf numFmtId="0" fontId="3" fillId="4" borderId="12" xfId="0" applyFont="1" applyFill="1" applyBorder="1" applyAlignment="1">
      <alignment horizontal="left"/>
    </xf>
    <xf numFmtId="0" fontId="3" fillId="4" borderId="34" xfId="0" applyFont="1" applyFill="1" applyBorder="1" applyAlignment="1">
      <alignment horizontal="left"/>
    </xf>
    <xf numFmtId="0" fontId="3" fillId="4" borderId="13" xfId="0" applyFont="1" applyFill="1" applyBorder="1" applyAlignment="1">
      <alignment horizontal="left"/>
    </xf>
    <xf numFmtId="0" fontId="1" fillId="2" borderId="12" xfId="0" applyFont="1" applyFill="1" applyBorder="1" applyAlignment="1">
      <alignment horizontal="left"/>
    </xf>
    <xf numFmtId="0" fontId="1" fillId="2" borderId="34" xfId="0" applyFont="1" applyFill="1" applyBorder="1" applyAlignment="1">
      <alignment horizontal="left"/>
    </xf>
    <xf numFmtId="0" fontId="1" fillId="2" borderId="13" xfId="0" applyFont="1" applyFill="1" applyBorder="1" applyAlignment="1">
      <alignment horizontal="left"/>
    </xf>
    <xf numFmtId="0" fontId="9" fillId="0" borderId="14" xfId="0" applyFont="1" applyBorder="1" applyAlignment="1">
      <alignment horizontal="center" vertical="center"/>
    </xf>
    <xf numFmtId="0" fontId="9" fillId="0" borderId="21" xfId="0" applyFont="1" applyBorder="1" applyAlignment="1">
      <alignment horizontal="center" vertical="center"/>
    </xf>
    <xf numFmtId="0" fontId="9" fillId="0" borderId="15"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6"/>
  <sheetViews>
    <sheetView tabSelected="1" zoomScaleNormal="100" zoomScaleSheetLayoutView="70" workbookViewId="0">
      <selection activeCell="Z4" sqref="Z4"/>
    </sheetView>
  </sheetViews>
  <sheetFormatPr defaultRowHeight="15" x14ac:dyDescent="0.25"/>
  <cols>
    <col min="1" max="1" width="6.7109375" customWidth="1"/>
    <col min="2" max="2" width="7.28515625" bestFit="1" customWidth="1"/>
    <col min="3" max="37" width="6.7109375" customWidth="1"/>
  </cols>
  <sheetData>
    <row r="1" spans="1:33" ht="23.25" x14ac:dyDescent="0.35">
      <c r="A1" s="339" t="s">
        <v>24</v>
      </c>
      <c r="B1" s="340"/>
      <c r="C1" s="340"/>
      <c r="D1" s="340"/>
      <c r="E1" s="340"/>
      <c r="F1" s="340"/>
      <c r="G1" s="340"/>
      <c r="H1" s="340"/>
      <c r="I1" s="340"/>
      <c r="J1" s="340"/>
      <c r="K1" s="340"/>
      <c r="L1" s="340"/>
      <c r="M1" s="340"/>
      <c r="N1" s="340"/>
      <c r="O1" s="340"/>
      <c r="P1" s="340"/>
      <c r="Q1" s="340"/>
      <c r="R1" s="340"/>
      <c r="S1" s="340"/>
      <c r="T1" s="341"/>
    </row>
    <row r="2" spans="1:33" ht="25.5" customHeight="1" x14ac:dyDescent="0.25">
      <c r="A2" s="342" t="s">
        <v>98</v>
      </c>
      <c r="B2" s="343"/>
      <c r="C2" s="343"/>
      <c r="D2" s="343"/>
      <c r="E2" s="343"/>
      <c r="F2" s="343"/>
      <c r="G2" s="343"/>
      <c r="H2" s="343"/>
      <c r="I2" s="343"/>
      <c r="J2" s="343"/>
      <c r="K2" s="343"/>
      <c r="L2" s="343"/>
      <c r="M2" s="343"/>
      <c r="N2" s="343"/>
      <c r="O2" s="343"/>
      <c r="P2" s="343"/>
      <c r="Q2" s="343"/>
      <c r="R2" s="343"/>
      <c r="S2" s="343"/>
      <c r="T2" s="344"/>
    </row>
    <row r="3" spans="1:33" ht="32.25" customHeight="1" x14ac:dyDescent="0.25">
      <c r="A3" s="277"/>
      <c r="B3" s="347"/>
      <c r="C3" s="347"/>
      <c r="D3" s="347"/>
      <c r="E3" s="347"/>
      <c r="F3" s="347"/>
      <c r="G3" s="347"/>
      <c r="H3" s="347"/>
      <c r="I3" s="345" t="str">
        <f>ŠIFRARNIK!B1&amp;"."</f>
        <v>2019.</v>
      </c>
      <c r="J3" s="345"/>
      <c r="K3" s="346" t="s">
        <v>99</v>
      </c>
      <c r="L3" s="346"/>
      <c r="M3" s="347"/>
      <c r="N3" s="347"/>
      <c r="O3" s="347"/>
      <c r="P3" s="347"/>
      <c r="Q3" s="347"/>
      <c r="R3" s="347"/>
      <c r="S3" s="347"/>
      <c r="T3" s="297"/>
    </row>
    <row r="4" spans="1:33" ht="45.75" customHeight="1" thickBot="1" x14ac:dyDescent="0.3">
      <c r="A4" s="269" t="str">
        <f>"kao osnova za kategorizacija klubova za "&amp;ŠIFRARNIK!B1+1&amp;". godinu"</f>
        <v>kao osnova za kategorizacija klubova za 2020. godinu</v>
      </c>
      <c r="B4" s="270"/>
      <c r="C4" s="270"/>
      <c r="D4" s="270"/>
      <c r="E4" s="270"/>
      <c r="F4" s="270"/>
      <c r="G4" s="270"/>
      <c r="H4" s="270"/>
      <c r="I4" s="270"/>
      <c r="J4" s="270"/>
      <c r="K4" s="270"/>
      <c r="L4" s="270"/>
      <c r="M4" s="270"/>
      <c r="N4" s="270"/>
      <c r="O4" s="270"/>
      <c r="P4" s="270"/>
      <c r="Q4" s="270"/>
      <c r="R4" s="270"/>
      <c r="S4" s="270"/>
      <c r="T4" s="271"/>
    </row>
    <row r="5" spans="1:33" ht="33" customHeight="1" x14ac:dyDescent="0.25">
      <c r="A5" s="226" t="s">
        <v>405</v>
      </c>
      <c r="B5" s="227"/>
      <c r="C5" s="227"/>
      <c r="D5" s="227"/>
      <c r="E5" s="227"/>
      <c r="F5" s="227"/>
      <c r="G5" s="227"/>
      <c r="H5" s="227"/>
      <c r="I5" s="227"/>
      <c r="J5" s="227"/>
      <c r="K5" s="227"/>
      <c r="L5" s="227"/>
      <c r="M5" s="227"/>
      <c r="N5" s="227"/>
      <c r="O5" s="227"/>
      <c r="P5" s="227"/>
      <c r="Q5" s="227"/>
      <c r="R5" s="227"/>
      <c r="S5" s="227"/>
      <c r="T5" s="228"/>
    </row>
    <row r="6" spans="1:33" ht="33" customHeight="1" thickBot="1" x14ac:dyDescent="0.3">
      <c r="A6" s="229"/>
      <c r="B6" s="230"/>
      <c r="C6" s="230"/>
      <c r="D6" s="230"/>
      <c r="E6" s="230"/>
      <c r="F6" s="230"/>
      <c r="G6" s="230"/>
      <c r="H6" s="230"/>
      <c r="I6" s="230"/>
      <c r="J6" s="230"/>
      <c r="K6" s="230"/>
      <c r="L6" s="230"/>
      <c r="M6" s="230"/>
      <c r="N6" s="230"/>
      <c r="O6" s="230"/>
      <c r="P6" s="230"/>
      <c r="Q6" s="230"/>
      <c r="R6" s="230"/>
      <c r="S6" s="230"/>
      <c r="T6" s="231"/>
    </row>
    <row r="7" spans="1:33" ht="16.5" thickBot="1" x14ac:dyDescent="0.3">
      <c r="A7" s="354" t="s">
        <v>25</v>
      </c>
      <c r="B7" s="355"/>
      <c r="C7" s="355"/>
      <c r="D7" s="355"/>
      <c r="E7" s="355"/>
      <c r="F7" s="355"/>
      <c r="G7" s="355"/>
      <c r="H7" s="355"/>
      <c r="I7" s="355"/>
      <c r="J7" s="355"/>
      <c r="K7" s="355"/>
      <c r="L7" s="355"/>
      <c r="M7" s="355"/>
      <c r="N7" s="355"/>
      <c r="O7" s="355"/>
      <c r="P7" s="355"/>
      <c r="Q7" s="355"/>
      <c r="R7" s="355"/>
      <c r="S7" s="355"/>
      <c r="T7" s="356"/>
      <c r="U7" s="213" t="s">
        <v>115</v>
      </c>
      <c r="V7" s="214"/>
      <c r="W7" s="214"/>
      <c r="X7" s="214"/>
      <c r="Y7" s="214"/>
      <c r="Z7" s="214"/>
      <c r="AA7" s="214"/>
      <c r="AB7" s="214"/>
      <c r="AC7" s="214"/>
      <c r="AD7" s="214"/>
      <c r="AE7" s="214"/>
      <c r="AF7" s="214"/>
      <c r="AG7" s="215"/>
    </row>
    <row r="8" spans="1:33" ht="15.75" thickBot="1" x14ac:dyDescent="0.3">
      <c r="A8" s="291" t="s">
        <v>29</v>
      </c>
      <c r="B8" s="292"/>
      <c r="C8" s="324" t="s">
        <v>252</v>
      </c>
      <c r="D8" s="325"/>
      <c r="E8" s="325"/>
      <c r="F8" s="325"/>
      <c r="G8" s="238"/>
      <c r="H8" s="239"/>
      <c r="I8" s="239"/>
      <c r="J8" s="239"/>
      <c r="K8" s="239"/>
      <c r="L8" s="239"/>
      <c r="M8" s="240"/>
      <c r="N8" s="364"/>
      <c r="O8" s="316"/>
      <c r="P8" s="316"/>
      <c r="Q8" s="316"/>
      <c r="R8" s="316"/>
      <c r="S8" s="316"/>
      <c r="T8" s="279"/>
      <c r="U8" s="175" t="s">
        <v>304</v>
      </c>
      <c r="V8" s="383"/>
      <c r="W8" s="383"/>
      <c r="X8" s="383"/>
      <c r="Y8" s="383"/>
      <c r="Z8" s="383"/>
      <c r="AA8" s="383"/>
      <c r="AB8" s="383"/>
      <c r="AC8" s="383"/>
      <c r="AD8" s="383"/>
      <c r="AE8" s="383"/>
      <c r="AF8" s="383"/>
      <c r="AG8" s="384"/>
    </row>
    <row r="9" spans="1:33" ht="16.5" thickTop="1" thickBot="1" x14ac:dyDescent="0.3">
      <c r="A9" s="367" t="s">
        <v>30</v>
      </c>
      <c r="B9" s="368"/>
      <c r="C9" s="357" t="s">
        <v>251</v>
      </c>
      <c r="D9" s="358"/>
      <c r="E9" s="358"/>
      <c r="F9" s="358"/>
      <c r="G9" s="241" t="e">
        <f>IF(VLOOKUP(UPITNIK!$G$8,ŠIFRARNIK!$A$5:$M$27,3,FALSE)="","",VLOOKUP(UPITNIK!$G$8,ŠIFRARNIK!$A$5:$M$27,3,FALSE))</f>
        <v>#N/A</v>
      </c>
      <c r="H9" s="242"/>
      <c r="I9" s="242"/>
      <c r="J9" s="242"/>
      <c r="K9" s="242"/>
      <c r="L9" s="242"/>
      <c r="M9" s="243"/>
      <c r="N9" s="365"/>
      <c r="O9" s="317"/>
      <c r="P9" s="317"/>
      <c r="Q9" s="317"/>
      <c r="R9" s="317"/>
      <c r="S9" s="317"/>
      <c r="T9" s="318"/>
      <c r="U9" s="385"/>
      <c r="V9" s="386"/>
      <c r="W9" s="386"/>
      <c r="X9" s="386"/>
      <c r="Y9" s="386"/>
      <c r="Z9" s="386"/>
      <c r="AA9" s="386"/>
      <c r="AB9" s="386"/>
      <c r="AC9" s="386"/>
      <c r="AD9" s="386"/>
      <c r="AE9" s="386"/>
      <c r="AF9" s="386"/>
      <c r="AG9" s="387"/>
    </row>
    <row r="10" spans="1:33" ht="16.5" thickTop="1" thickBot="1" x14ac:dyDescent="0.3">
      <c r="A10" s="293" t="s">
        <v>31</v>
      </c>
      <c r="B10" s="294"/>
      <c r="C10" s="359" t="s">
        <v>69</v>
      </c>
      <c r="D10" s="360"/>
      <c r="E10" s="360"/>
      <c r="F10" s="360"/>
      <c r="G10" s="244" t="e">
        <f>IF(VLOOKUP(UPITNIK!$G$8,ŠIFRARNIK!$A$5:$M$27,4,FALSE)="","",VLOOKUP(UPITNIK!$G$8,ŠIFRARNIK!$A$5:$M$27,4,FALSE))</f>
        <v>#N/A</v>
      </c>
      <c r="H10" s="245"/>
      <c r="I10" s="245"/>
      <c r="J10" s="245"/>
      <c r="K10" s="245"/>
      <c r="L10" s="245"/>
      <c r="M10" s="246"/>
      <c r="N10" s="365"/>
      <c r="O10" s="317"/>
      <c r="P10" s="317"/>
      <c r="Q10" s="317"/>
      <c r="R10" s="317"/>
      <c r="S10" s="317"/>
      <c r="T10" s="318"/>
      <c r="U10" s="385"/>
      <c r="V10" s="386"/>
      <c r="W10" s="386"/>
      <c r="X10" s="386"/>
      <c r="Y10" s="386"/>
      <c r="Z10" s="386"/>
      <c r="AA10" s="386"/>
      <c r="AB10" s="386"/>
      <c r="AC10" s="386"/>
      <c r="AD10" s="386"/>
      <c r="AE10" s="386"/>
      <c r="AF10" s="386"/>
      <c r="AG10" s="387"/>
    </row>
    <row r="11" spans="1:33" ht="16.5" thickTop="1" thickBot="1" x14ac:dyDescent="0.3">
      <c r="A11" s="293" t="s">
        <v>32</v>
      </c>
      <c r="B11" s="294"/>
      <c r="C11" s="357" t="s">
        <v>26</v>
      </c>
      <c r="D11" s="358"/>
      <c r="E11" s="358"/>
      <c r="F11" s="358"/>
      <c r="G11" s="244" t="e">
        <f>IF(VLOOKUP(UPITNIK!$G$8,ŠIFRARNIK!$A$5:$M$27,5,FALSE)="","",VLOOKUP(UPITNIK!$G$8,ŠIFRARNIK!$A$5:$M$27,5,FALSE))</f>
        <v>#N/A</v>
      </c>
      <c r="H11" s="245"/>
      <c r="I11" s="245"/>
      <c r="J11" s="245"/>
      <c r="K11" s="245"/>
      <c r="L11" s="245"/>
      <c r="M11" s="246"/>
      <c r="N11" s="365"/>
      <c r="O11" s="317"/>
      <c r="P11" s="317"/>
      <c r="Q11" s="317"/>
      <c r="R11" s="317"/>
      <c r="S11" s="317"/>
      <c r="T11" s="318"/>
      <c r="U11" s="385"/>
      <c r="V11" s="386"/>
      <c r="W11" s="386"/>
      <c r="X11" s="386"/>
      <c r="Y11" s="386"/>
      <c r="Z11" s="386"/>
      <c r="AA11" s="386"/>
      <c r="AB11" s="386"/>
      <c r="AC11" s="386"/>
      <c r="AD11" s="386"/>
      <c r="AE11" s="386"/>
      <c r="AF11" s="386"/>
      <c r="AG11" s="387"/>
    </row>
    <row r="12" spans="1:33" ht="16.5" thickTop="1" thickBot="1" x14ac:dyDescent="0.3">
      <c r="A12" s="293" t="s">
        <v>33</v>
      </c>
      <c r="B12" s="294"/>
      <c r="C12" s="326" t="s">
        <v>27</v>
      </c>
      <c r="D12" s="327"/>
      <c r="E12" s="327"/>
      <c r="F12" s="327"/>
      <c r="G12" s="244" t="e">
        <f>IF(VLOOKUP(UPITNIK!$G$8,ŠIFRARNIK!$A$5:$M$27,6,FALSE)="","",VLOOKUP(UPITNIK!$G$8,ŠIFRARNIK!$A$5:$M$27,6,FALSE))</f>
        <v>#N/A</v>
      </c>
      <c r="H12" s="245"/>
      <c r="I12" s="245"/>
      <c r="J12" s="245"/>
      <c r="K12" s="245"/>
      <c r="L12" s="245"/>
      <c r="M12" s="246"/>
      <c r="N12" s="365"/>
      <c r="O12" s="317"/>
      <c r="P12" s="317"/>
      <c r="Q12" s="317"/>
      <c r="R12" s="317"/>
      <c r="S12" s="317"/>
      <c r="T12" s="318"/>
      <c r="U12" s="385"/>
      <c r="V12" s="386"/>
      <c r="W12" s="386"/>
      <c r="X12" s="386"/>
      <c r="Y12" s="386"/>
      <c r="Z12" s="386"/>
      <c r="AA12" s="386"/>
      <c r="AB12" s="386"/>
      <c r="AC12" s="386"/>
      <c r="AD12" s="386"/>
      <c r="AE12" s="386"/>
      <c r="AF12" s="386"/>
      <c r="AG12" s="387"/>
    </row>
    <row r="13" spans="1:33" ht="16.5" thickTop="1" thickBot="1" x14ac:dyDescent="0.3">
      <c r="A13" s="293" t="s">
        <v>34</v>
      </c>
      <c r="B13" s="294"/>
      <c r="C13" s="357" t="s">
        <v>28</v>
      </c>
      <c r="D13" s="358"/>
      <c r="E13" s="358"/>
      <c r="F13" s="358"/>
      <c r="G13" s="244" t="e">
        <f>IF(VLOOKUP(UPITNIK!$G$8,ŠIFRARNIK!$A$5:$M$27,7,FALSE)="","",VLOOKUP(UPITNIK!$G$8,ŠIFRARNIK!$A$5:$M$27,7,FALSE))</f>
        <v>#N/A</v>
      </c>
      <c r="H13" s="245"/>
      <c r="I13" s="245"/>
      <c r="J13" s="245"/>
      <c r="K13" s="245"/>
      <c r="L13" s="245"/>
      <c r="M13" s="246"/>
      <c r="N13" s="365"/>
      <c r="O13" s="317"/>
      <c r="P13" s="317"/>
      <c r="Q13" s="317"/>
      <c r="R13" s="317"/>
      <c r="S13" s="317"/>
      <c r="T13" s="318"/>
      <c r="U13" s="385"/>
      <c r="V13" s="386"/>
      <c r="W13" s="386"/>
      <c r="X13" s="386"/>
      <c r="Y13" s="386"/>
      <c r="Z13" s="386"/>
      <c r="AA13" s="386"/>
      <c r="AB13" s="386"/>
      <c r="AC13" s="386"/>
      <c r="AD13" s="386"/>
      <c r="AE13" s="386"/>
      <c r="AF13" s="386"/>
      <c r="AG13" s="387"/>
    </row>
    <row r="14" spans="1:33" ht="16.5" thickTop="1" thickBot="1" x14ac:dyDescent="0.3">
      <c r="A14" s="293" t="s">
        <v>35</v>
      </c>
      <c r="B14" s="294"/>
      <c r="C14" s="357" t="s">
        <v>50</v>
      </c>
      <c r="D14" s="358"/>
      <c r="E14" s="358"/>
      <c r="F14" s="358"/>
      <c r="G14" s="247" t="e">
        <f>IF(VLOOKUP(UPITNIK!$G$8,ŠIFRARNIK!$A$5:$M$27,8,FALSE)="","",VLOOKUP(UPITNIK!$G$8,ŠIFRARNIK!$A$5:$M$27,8,FALSE))</f>
        <v>#N/A</v>
      </c>
      <c r="H14" s="248"/>
      <c r="I14" s="248"/>
      <c r="J14" s="248"/>
      <c r="K14" s="248"/>
      <c r="L14" s="248"/>
      <c r="M14" s="249"/>
      <c r="N14" s="365"/>
      <c r="O14" s="317"/>
      <c r="P14" s="317"/>
      <c r="Q14" s="317"/>
      <c r="R14" s="317"/>
      <c r="S14" s="317"/>
      <c r="T14" s="318"/>
      <c r="U14" s="385"/>
      <c r="V14" s="386"/>
      <c r="W14" s="386"/>
      <c r="X14" s="386"/>
      <c r="Y14" s="386"/>
      <c r="Z14" s="386"/>
      <c r="AA14" s="386"/>
      <c r="AB14" s="386"/>
      <c r="AC14" s="386"/>
      <c r="AD14" s="386"/>
      <c r="AE14" s="386"/>
      <c r="AF14" s="386"/>
      <c r="AG14" s="387"/>
    </row>
    <row r="15" spans="1:33" ht="16.5" thickTop="1" thickBot="1" x14ac:dyDescent="0.3">
      <c r="A15" s="293" t="s">
        <v>36</v>
      </c>
      <c r="B15" s="294"/>
      <c r="C15" s="357" t="s">
        <v>70</v>
      </c>
      <c r="D15" s="358"/>
      <c r="E15" s="358"/>
      <c r="F15" s="358"/>
      <c r="G15" s="244" t="e">
        <f>IF(VLOOKUP(UPITNIK!$G$8,ŠIFRARNIK!$A$5:$M$27,9,FALSE)="","",VLOOKUP(UPITNIK!$G$8,ŠIFRARNIK!$A$5:$M$27,9,FALSE))</f>
        <v>#N/A</v>
      </c>
      <c r="H15" s="245"/>
      <c r="I15" s="245"/>
      <c r="J15" s="245"/>
      <c r="K15" s="245"/>
      <c r="L15" s="245"/>
      <c r="M15" s="246"/>
      <c r="N15" s="365"/>
      <c r="O15" s="317"/>
      <c r="P15" s="317"/>
      <c r="Q15" s="317"/>
      <c r="R15" s="317"/>
      <c r="S15" s="317"/>
      <c r="T15" s="318"/>
      <c r="U15" s="385"/>
      <c r="V15" s="386"/>
      <c r="W15" s="386"/>
      <c r="X15" s="386"/>
      <c r="Y15" s="386"/>
      <c r="Z15" s="386"/>
      <c r="AA15" s="386"/>
      <c r="AB15" s="386"/>
      <c r="AC15" s="386"/>
      <c r="AD15" s="386"/>
      <c r="AE15" s="386"/>
      <c r="AF15" s="386"/>
      <c r="AG15" s="387"/>
    </row>
    <row r="16" spans="1:33" ht="16.5" thickTop="1" thickBot="1" x14ac:dyDescent="0.3">
      <c r="A16" s="314" t="s">
        <v>37</v>
      </c>
      <c r="B16" s="315"/>
      <c r="C16" s="352" t="s">
        <v>71</v>
      </c>
      <c r="D16" s="353"/>
      <c r="E16" s="353"/>
      <c r="F16" s="353"/>
      <c r="G16" s="361" t="e">
        <f>IF(VLOOKUP(UPITNIK!$G$8,ŠIFRARNIK!$A$5:$M$27,10,FALSE)="","",VLOOKUP(UPITNIK!$G$8,ŠIFRARNIK!$A$5:$M$27,10,FALSE))</f>
        <v>#N/A</v>
      </c>
      <c r="H16" s="362"/>
      <c r="I16" s="362"/>
      <c r="J16" s="362"/>
      <c r="K16" s="362"/>
      <c r="L16" s="362"/>
      <c r="M16" s="363"/>
      <c r="N16" s="366"/>
      <c r="O16" s="319"/>
      <c r="P16" s="319"/>
      <c r="Q16" s="319"/>
      <c r="R16" s="319"/>
      <c r="S16" s="319"/>
      <c r="T16" s="320"/>
      <c r="U16" s="388"/>
      <c r="V16" s="389"/>
      <c r="W16" s="389"/>
      <c r="X16" s="389"/>
      <c r="Y16" s="389"/>
      <c r="Z16" s="389"/>
      <c r="AA16" s="389"/>
      <c r="AB16" s="389"/>
      <c r="AC16" s="389"/>
      <c r="AD16" s="389"/>
      <c r="AE16" s="389"/>
      <c r="AF16" s="389"/>
      <c r="AG16" s="390"/>
    </row>
    <row r="17" spans="1:33" ht="16.5" thickBot="1" x14ac:dyDescent="0.3">
      <c r="A17" s="250" t="s">
        <v>38</v>
      </c>
      <c r="B17" s="251"/>
      <c r="C17" s="251"/>
      <c r="D17" s="251"/>
      <c r="E17" s="251"/>
      <c r="F17" s="251"/>
      <c r="G17" s="251"/>
      <c r="H17" s="251"/>
      <c r="I17" s="251"/>
      <c r="J17" s="251"/>
      <c r="K17" s="251"/>
      <c r="L17" s="251"/>
      <c r="M17" s="251"/>
      <c r="N17" s="251"/>
      <c r="O17" s="251"/>
      <c r="P17" s="251"/>
      <c r="Q17" s="251"/>
      <c r="R17" s="251"/>
      <c r="S17" s="251"/>
      <c r="T17" s="252"/>
      <c r="U17" s="213" t="s">
        <v>115</v>
      </c>
      <c r="V17" s="214"/>
      <c r="W17" s="214"/>
      <c r="X17" s="214"/>
      <c r="Y17" s="214"/>
      <c r="Z17" s="214"/>
      <c r="AA17" s="214"/>
      <c r="AB17" s="214"/>
      <c r="AC17" s="214"/>
      <c r="AD17" s="214"/>
      <c r="AE17" s="214"/>
      <c r="AF17" s="214"/>
      <c r="AG17" s="215"/>
    </row>
    <row r="18" spans="1:33" ht="15.75" thickBot="1" x14ac:dyDescent="0.3">
      <c r="A18" s="291" t="s">
        <v>72</v>
      </c>
      <c r="B18" s="292"/>
      <c r="C18" s="324" t="s">
        <v>227</v>
      </c>
      <c r="D18" s="325"/>
      <c r="E18" s="325"/>
      <c r="F18" s="325"/>
      <c r="G18" s="238"/>
      <c r="H18" s="239"/>
      <c r="I18" s="239"/>
      <c r="J18" s="239"/>
      <c r="K18" s="239"/>
      <c r="L18" s="239"/>
      <c r="M18" s="239"/>
      <c r="N18" s="240"/>
      <c r="O18" s="316"/>
      <c r="P18" s="316"/>
      <c r="Q18" s="316"/>
      <c r="R18" s="316"/>
      <c r="S18" s="316"/>
      <c r="T18" s="279"/>
      <c r="U18" s="391"/>
      <c r="V18" s="392"/>
      <c r="W18" s="392"/>
      <c r="X18" s="392"/>
      <c r="Y18" s="392"/>
      <c r="Z18" s="392"/>
      <c r="AA18" s="392"/>
      <c r="AB18" s="392"/>
      <c r="AC18" s="392"/>
      <c r="AD18" s="392"/>
      <c r="AE18" s="392"/>
      <c r="AF18" s="392"/>
      <c r="AG18" s="393"/>
    </row>
    <row r="19" spans="1:33" ht="16.5" thickTop="1" thickBot="1" x14ac:dyDescent="0.3">
      <c r="A19" s="293" t="s">
        <v>74</v>
      </c>
      <c r="B19" s="294"/>
      <c r="C19" s="326" t="s">
        <v>73</v>
      </c>
      <c r="D19" s="327"/>
      <c r="E19" s="327"/>
      <c r="F19" s="327"/>
      <c r="G19" s="244"/>
      <c r="H19" s="245"/>
      <c r="I19" s="245"/>
      <c r="J19" s="245"/>
      <c r="K19" s="245"/>
      <c r="L19" s="245"/>
      <c r="M19" s="245"/>
      <c r="N19" s="246"/>
      <c r="O19" s="317"/>
      <c r="P19" s="317"/>
      <c r="Q19" s="317"/>
      <c r="R19" s="317"/>
      <c r="S19" s="317"/>
      <c r="T19" s="318"/>
      <c r="U19" s="394"/>
      <c r="V19" s="395"/>
      <c r="W19" s="395"/>
      <c r="X19" s="395"/>
      <c r="Y19" s="395"/>
      <c r="Z19" s="395"/>
      <c r="AA19" s="395"/>
      <c r="AB19" s="395"/>
      <c r="AC19" s="395"/>
      <c r="AD19" s="395"/>
      <c r="AE19" s="395"/>
      <c r="AF19" s="395"/>
      <c r="AG19" s="396"/>
    </row>
    <row r="20" spans="1:33" ht="15.75" thickTop="1" x14ac:dyDescent="0.25">
      <c r="A20" s="295" t="s">
        <v>75</v>
      </c>
      <c r="B20" s="296"/>
      <c r="C20" s="349" t="s">
        <v>84</v>
      </c>
      <c r="D20" s="350"/>
      <c r="E20" s="350"/>
      <c r="F20" s="350"/>
      <c r="G20" s="350"/>
      <c r="H20" s="350"/>
      <c r="I20" s="350"/>
      <c r="J20" s="350"/>
      <c r="K20" s="350"/>
      <c r="L20" s="350"/>
      <c r="M20" s="350"/>
      <c r="N20" s="351"/>
      <c r="O20" s="317"/>
      <c r="P20" s="317"/>
      <c r="Q20" s="317"/>
      <c r="R20" s="317"/>
      <c r="S20" s="317"/>
      <c r="T20" s="318"/>
      <c r="U20" s="394"/>
      <c r="V20" s="395"/>
      <c r="W20" s="395"/>
      <c r="X20" s="395"/>
      <c r="Y20" s="395"/>
      <c r="Z20" s="395"/>
      <c r="AA20" s="395"/>
      <c r="AB20" s="395"/>
      <c r="AC20" s="395"/>
      <c r="AD20" s="395"/>
      <c r="AE20" s="395"/>
      <c r="AF20" s="395"/>
      <c r="AG20" s="396"/>
    </row>
    <row r="21" spans="1:33" x14ac:dyDescent="0.25">
      <c r="A21" s="277"/>
      <c r="B21" s="297"/>
      <c r="C21" s="404" t="s">
        <v>78</v>
      </c>
      <c r="D21" s="404"/>
      <c r="E21" s="404"/>
      <c r="F21" s="405"/>
      <c r="G21" s="406" t="s">
        <v>76</v>
      </c>
      <c r="H21" s="404"/>
      <c r="I21" s="404"/>
      <c r="J21" s="405"/>
      <c r="K21" s="406" t="s">
        <v>77</v>
      </c>
      <c r="L21" s="404"/>
      <c r="M21" s="404"/>
      <c r="N21" s="280"/>
      <c r="O21" s="317"/>
      <c r="P21" s="317"/>
      <c r="Q21" s="317"/>
      <c r="R21" s="317"/>
      <c r="S21" s="317"/>
      <c r="T21" s="318"/>
      <c r="U21" s="394"/>
      <c r="V21" s="395"/>
      <c r="W21" s="395"/>
      <c r="X21" s="395"/>
      <c r="Y21" s="395"/>
      <c r="Z21" s="395"/>
      <c r="AA21" s="395"/>
      <c r="AB21" s="395"/>
      <c r="AC21" s="395"/>
      <c r="AD21" s="395"/>
      <c r="AE21" s="395"/>
      <c r="AF21" s="395"/>
      <c r="AG21" s="396"/>
    </row>
    <row r="22" spans="1:33" x14ac:dyDescent="0.25">
      <c r="A22" s="277"/>
      <c r="B22" s="297"/>
      <c r="C22" s="321"/>
      <c r="D22" s="321"/>
      <c r="E22" s="321"/>
      <c r="F22" s="304"/>
      <c r="G22" s="333"/>
      <c r="H22" s="334"/>
      <c r="I22" s="334"/>
      <c r="J22" s="335"/>
      <c r="K22" s="333"/>
      <c r="L22" s="334"/>
      <c r="M22" s="334"/>
      <c r="N22" s="348"/>
      <c r="O22" s="317"/>
      <c r="P22" s="317"/>
      <c r="Q22" s="317"/>
      <c r="R22" s="317"/>
      <c r="S22" s="317"/>
      <c r="T22" s="318"/>
      <c r="U22" s="394"/>
      <c r="V22" s="395"/>
      <c r="W22" s="395"/>
      <c r="X22" s="395"/>
      <c r="Y22" s="395"/>
      <c r="Z22" s="395"/>
      <c r="AA22" s="395"/>
      <c r="AB22" s="395"/>
      <c r="AC22" s="395"/>
      <c r="AD22" s="395"/>
      <c r="AE22" s="395"/>
      <c r="AF22" s="395"/>
      <c r="AG22" s="396"/>
    </row>
    <row r="23" spans="1:33" x14ac:dyDescent="0.25">
      <c r="A23" s="277"/>
      <c r="B23" s="297"/>
      <c r="C23" s="321"/>
      <c r="D23" s="321"/>
      <c r="E23" s="321"/>
      <c r="F23" s="304"/>
      <c r="G23" s="333"/>
      <c r="H23" s="334"/>
      <c r="I23" s="334"/>
      <c r="J23" s="335"/>
      <c r="K23" s="333"/>
      <c r="L23" s="334"/>
      <c r="M23" s="334"/>
      <c r="N23" s="348"/>
      <c r="O23" s="317"/>
      <c r="P23" s="317"/>
      <c r="Q23" s="317"/>
      <c r="R23" s="317"/>
      <c r="S23" s="317"/>
      <c r="T23" s="318"/>
      <c r="U23" s="394"/>
      <c r="V23" s="395"/>
      <c r="W23" s="395"/>
      <c r="X23" s="395"/>
      <c r="Y23" s="395"/>
      <c r="Z23" s="395"/>
      <c r="AA23" s="395"/>
      <c r="AB23" s="395"/>
      <c r="AC23" s="395"/>
      <c r="AD23" s="395"/>
      <c r="AE23" s="395"/>
      <c r="AF23" s="395"/>
      <c r="AG23" s="396"/>
    </row>
    <row r="24" spans="1:33" x14ac:dyDescent="0.25">
      <c r="A24" s="277"/>
      <c r="B24" s="297"/>
      <c r="C24" s="321"/>
      <c r="D24" s="321"/>
      <c r="E24" s="321"/>
      <c r="F24" s="304"/>
      <c r="G24" s="333"/>
      <c r="H24" s="334"/>
      <c r="I24" s="334"/>
      <c r="J24" s="335"/>
      <c r="K24" s="333"/>
      <c r="L24" s="334"/>
      <c r="M24" s="334"/>
      <c r="N24" s="348"/>
      <c r="O24" s="317"/>
      <c r="P24" s="317"/>
      <c r="Q24" s="317"/>
      <c r="R24" s="317"/>
      <c r="S24" s="317"/>
      <c r="T24" s="318"/>
      <c r="U24" s="394"/>
      <c r="V24" s="395"/>
      <c r="W24" s="395"/>
      <c r="X24" s="395"/>
      <c r="Y24" s="395"/>
      <c r="Z24" s="395"/>
      <c r="AA24" s="395"/>
      <c r="AB24" s="395"/>
      <c r="AC24" s="395"/>
      <c r="AD24" s="395"/>
      <c r="AE24" s="395"/>
      <c r="AF24" s="395"/>
      <c r="AG24" s="396"/>
    </row>
    <row r="25" spans="1:33" x14ac:dyDescent="0.25">
      <c r="A25" s="277"/>
      <c r="B25" s="297"/>
      <c r="C25" s="321"/>
      <c r="D25" s="321"/>
      <c r="E25" s="321"/>
      <c r="F25" s="304"/>
      <c r="G25" s="333"/>
      <c r="H25" s="334"/>
      <c r="I25" s="334"/>
      <c r="J25" s="335"/>
      <c r="K25" s="333"/>
      <c r="L25" s="334"/>
      <c r="M25" s="334"/>
      <c r="N25" s="348"/>
      <c r="O25" s="317"/>
      <c r="P25" s="317"/>
      <c r="Q25" s="317"/>
      <c r="R25" s="317"/>
      <c r="S25" s="317"/>
      <c r="T25" s="318"/>
      <c r="U25" s="394"/>
      <c r="V25" s="395"/>
      <c r="W25" s="395"/>
      <c r="X25" s="395"/>
      <c r="Y25" s="395"/>
      <c r="Z25" s="395"/>
      <c r="AA25" s="395"/>
      <c r="AB25" s="395"/>
      <c r="AC25" s="395"/>
      <c r="AD25" s="395"/>
      <c r="AE25" s="395"/>
      <c r="AF25" s="395"/>
      <c r="AG25" s="396"/>
    </row>
    <row r="26" spans="1:33" ht="15.75" thickBot="1" x14ac:dyDescent="0.3">
      <c r="A26" s="278"/>
      <c r="B26" s="298"/>
      <c r="C26" s="322"/>
      <c r="D26" s="322"/>
      <c r="E26" s="322"/>
      <c r="F26" s="323"/>
      <c r="G26" s="336"/>
      <c r="H26" s="337"/>
      <c r="I26" s="337"/>
      <c r="J26" s="338"/>
      <c r="K26" s="336"/>
      <c r="L26" s="337"/>
      <c r="M26" s="337"/>
      <c r="N26" s="403"/>
      <c r="O26" s="317"/>
      <c r="P26" s="317"/>
      <c r="Q26" s="317"/>
      <c r="R26" s="317"/>
      <c r="S26" s="317"/>
      <c r="T26" s="318"/>
      <c r="U26" s="394"/>
      <c r="V26" s="395"/>
      <c r="W26" s="395"/>
      <c r="X26" s="395"/>
      <c r="Y26" s="395"/>
      <c r="Z26" s="395"/>
      <c r="AA26" s="395"/>
      <c r="AB26" s="395"/>
      <c r="AC26" s="395"/>
      <c r="AD26" s="395"/>
      <c r="AE26" s="395"/>
      <c r="AF26" s="395"/>
      <c r="AG26" s="396"/>
    </row>
    <row r="27" spans="1:33" ht="16.5" thickTop="1" thickBot="1" x14ac:dyDescent="0.3">
      <c r="A27" s="293" t="s">
        <v>79</v>
      </c>
      <c r="B27" s="294"/>
      <c r="C27" s="284" t="s">
        <v>82</v>
      </c>
      <c r="D27" s="327"/>
      <c r="E27" s="327"/>
      <c r="F27" s="327"/>
      <c r="G27" s="327"/>
      <c r="H27" s="327"/>
      <c r="I27" s="310"/>
      <c r="J27" s="310"/>
      <c r="K27" s="310"/>
      <c r="L27" s="310"/>
      <c r="M27" s="310"/>
      <c r="N27" s="311"/>
      <c r="O27" s="317"/>
      <c r="P27" s="317"/>
      <c r="Q27" s="317"/>
      <c r="R27" s="317"/>
      <c r="S27" s="317"/>
      <c r="T27" s="318"/>
      <c r="U27" s="394"/>
      <c r="V27" s="395"/>
      <c r="W27" s="395"/>
      <c r="X27" s="395"/>
      <c r="Y27" s="395"/>
      <c r="Z27" s="395"/>
      <c r="AA27" s="395"/>
      <c r="AB27" s="395"/>
      <c r="AC27" s="395"/>
      <c r="AD27" s="395"/>
      <c r="AE27" s="395"/>
      <c r="AF27" s="395"/>
      <c r="AG27" s="396"/>
    </row>
    <row r="28" spans="1:33" ht="16.5" thickTop="1" thickBot="1" x14ac:dyDescent="0.3">
      <c r="A28" s="293" t="s">
        <v>80</v>
      </c>
      <c r="B28" s="294"/>
      <c r="C28" s="284" t="s">
        <v>83</v>
      </c>
      <c r="D28" s="327"/>
      <c r="E28" s="327"/>
      <c r="F28" s="327"/>
      <c r="G28" s="327"/>
      <c r="H28" s="327"/>
      <c r="I28" s="310"/>
      <c r="J28" s="310"/>
      <c r="K28" s="310"/>
      <c r="L28" s="310"/>
      <c r="M28" s="310"/>
      <c r="N28" s="311"/>
      <c r="O28" s="317"/>
      <c r="P28" s="317"/>
      <c r="Q28" s="317"/>
      <c r="R28" s="317"/>
      <c r="S28" s="317"/>
      <c r="T28" s="318"/>
      <c r="U28" s="394"/>
      <c r="V28" s="395"/>
      <c r="W28" s="395"/>
      <c r="X28" s="395"/>
      <c r="Y28" s="395"/>
      <c r="Z28" s="395"/>
      <c r="AA28" s="395"/>
      <c r="AB28" s="395"/>
      <c r="AC28" s="395"/>
      <c r="AD28" s="395"/>
      <c r="AE28" s="395"/>
      <c r="AF28" s="395"/>
      <c r="AG28" s="396"/>
    </row>
    <row r="29" spans="1:33" ht="15.75" thickTop="1" x14ac:dyDescent="0.25">
      <c r="A29" s="295" t="s">
        <v>81</v>
      </c>
      <c r="B29" s="296"/>
      <c r="C29" s="330" t="s">
        <v>85</v>
      </c>
      <c r="D29" s="331"/>
      <c r="E29" s="331"/>
      <c r="F29" s="331"/>
      <c r="G29" s="331"/>
      <c r="H29" s="331"/>
      <c r="I29" s="331"/>
      <c r="J29" s="331"/>
      <c r="K29" s="331"/>
      <c r="L29" s="331"/>
      <c r="M29" s="331"/>
      <c r="N29" s="332"/>
      <c r="O29" s="317"/>
      <c r="P29" s="317"/>
      <c r="Q29" s="317"/>
      <c r="R29" s="317"/>
      <c r="S29" s="317"/>
      <c r="T29" s="318"/>
      <c r="U29" s="394"/>
      <c r="V29" s="395"/>
      <c r="W29" s="395"/>
      <c r="X29" s="395"/>
      <c r="Y29" s="395"/>
      <c r="Z29" s="395"/>
      <c r="AA29" s="395"/>
      <c r="AB29" s="395"/>
      <c r="AC29" s="395"/>
      <c r="AD29" s="395"/>
      <c r="AE29" s="395"/>
      <c r="AF29" s="395"/>
      <c r="AG29" s="396"/>
    </row>
    <row r="30" spans="1:33" x14ac:dyDescent="0.25">
      <c r="A30" s="277"/>
      <c r="B30" s="297"/>
      <c r="C30" s="303" t="s">
        <v>78</v>
      </c>
      <c r="D30" s="301"/>
      <c r="E30" s="301"/>
      <c r="F30" s="301"/>
      <c r="G30" s="301"/>
      <c r="H30" s="301"/>
      <c r="I30" s="301" t="s">
        <v>86</v>
      </c>
      <c r="J30" s="301"/>
      <c r="K30" s="301"/>
      <c r="L30" s="301"/>
      <c r="M30" s="301"/>
      <c r="N30" s="302"/>
      <c r="O30" s="317"/>
      <c r="P30" s="317"/>
      <c r="Q30" s="317"/>
      <c r="R30" s="317"/>
      <c r="S30" s="317"/>
      <c r="T30" s="318"/>
      <c r="U30" s="394"/>
      <c r="V30" s="395"/>
      <c r="W30" s="395"/>
      <c r="X30" s="395"/>
      <c r="Y30" s="395"/>
      <c r="Z30" s="395"/>
      <c r="AA30" s="395"/>
      <c r="AB30" s="395"/>
      <c r="AC30" s="395"/>
      <c r="AD30" s="395"/>
      <c r="AE30" s="395"/>
      <c r="AF30" s="395"/>
      <c r="AG30" s="396"/>
    </row>
    <row r="31" spans="1:33" x14ac:dyDescent="0.25">
      <c r="A31" s="277"/>
      <c r="B31" s="297"/>
      <c r="C31" s="304"/>
      <c r="D31" s="305"/>
      <c r="E31" s="305"/>
      <c r="F31" s="305"/>
      <c r="G31" s="305"/>
      <c r="H31" s="305"/>
      <c r="I31" s="308"/>
      <c r="J31" s="308"/>
      <c r="K31" s="308"/>
      <c r="L31" s="308"/>
      <c r="M31" s="308"/>
      <c r="N31" s="309"/>
      <c r="O31" s="317"/>
      <c r="P31" s="317"/>
      <c r="Q31" s="317"/>
      <c r="R31" s="317"/>
      <c r="S31" s="317"/>
      <c r="T31" s="318"/>
      <c r="U31" s="394"/>
      <c r="V31" s="395"/>
      <c r="W31" s="395"/>
      <c r="X31" s="395"/>
      <c r="Y31" s="395"/>
      <c r="Z31" s="395"/>
      <c r="AA31" s="395"/>
      <c r="AB31" s="395"/>
      <c r="AC31" s="395"/>
      <c r="AD31" s="395"/>
      <c r="AE31" s="395"/>
      <c r="AF31" s="395"/>
      <c r="AG31" s="396"/>
    </row>
    <row r="32" spans="1:33" x14ac:dyDescent="0.25">
      <c r="A32" s="277"/>
      <c r="B32" s="297"/>
      <c r="C32" s="304"/>
      <c r="D32" s="305"/>
      <c r="E32" s="305"/>
      <c r="F32" s="305"/>
      <c r="G32" s="305"/>
      <c r="H32" s="305"/>
      <c r="I32" s="308"/>
      <c r="J32" s="308"/>
      <c r="K32" s="308"/>
      <c r="L32" s="308"/>
      <c r="M32" s="308"/>
      <c r="N32" s="309"/>
      <c r="O32" s="317"/>
      <c r="P32" s="317"/>
      <c r="Q32" s="317"/>
      <c r="R32" s="317"/>
      <c r="S32" s="317"/>
      <c r="T32" s="318"/>
      <c r="U32" s="394"/>
      <c r="V32" s="395"/>
      <c r="W32" s="395"/>
      <c r="X32" s="395"/>
      <c r="Y32" s="395"/>
      <c r="Z32" s="395"/>
      <c r="AA32" s="395"/>
      <c r="AB32" s="395"/>
      <c r="AC32" s="395"/>
      <c r="AD32" s="395"/>
      <c r="AE32" s="395"/>
      <c r="AF32" s="395"/>
      <c r="AG32" s="396"/>
    </row>
    <row r="33" spans="1:33" x14ac:dyDescent="0.25">
      <c r="A33" s="277"/>
      <c r="B33" s="297"/>
      <c r="C33" s="304"/>
      <c r="D33" s="305"/>
      <c r="E33" s="305"/>
      <c r="F33" s="305"/>
      <c r="G33" s="305"/>
      <c r="H33" s="305"/>
      <c r="I33" s="308"/>
      <c r="J33" s="308"/>
      <c r="K33" s="308"/>
      <c r="L33" s="308"/>
      <c r="M33" s="308"/>
      <c r="N33" s="309"/>
      <c r="O33" s="317"/>
      <c r="P33" s="317"/>
      <c r="Q33" s="317"/>
      <c r="R33" s="317"/>
      <c r="S33" s="317"/>
      <c r="T33" s="318"/>
      <c r="U33" s="394"/>
      <c r="V33" s="395"/>
      <c r="W33" s="395"/>
      <c r="X33" s="395"/>
      <c r="Y33" s="395"/>
      <c r="Z33" s="395"/>
      <c r="AA33" s="395"/>
      <c r="AB33" s="395"/>
      <c r="AC33" s="395"/>
      <c r="AD33" s="395"/>
      <c r="AE33" s="395"/>
      <c r="AF33" s="395"/>
      <c r="AG33" s="396"/>
    </row>
    <row r="34" spans="1:33" x14ac:dyDescent="0.25">
      <c r="A34" s="277"/>
      <c r="B34" s="297"/>
      <c r="C34" s="304"/>
      <c r="D34" s="305"/>
      <c r="E34" s="305"/>
      <c r="F34" s="305"/>
      <c r="G34" s="305"/>
      <c r="H34" s="305"/>
      <c r="I34" s="308"/>
      <c r="J34" s="308"/>
      <c r="K34" s="308"/>
      <c r="L34" s="308"/>
      <c r="M34" s="308"/>
      <c r="N34" s="309"/>
      <c r="O34" s="317"/>
      <c r="P34" s="317"/>
      <c r="Q34" s="317"/>
      <c r="R34" s="317"/>
      <c r="S34" s="317"/>
      <c r="T34" s="318"/>
      <c r="U34" s="394"/>
      <c r="V34" s="395"/>
      <c r="W34" s="395"/>
      <c r="X34" s="395"/>
      <c r="Y34" s="395"/>
      <c r="Z34" s="395"/>
      <c r="AA34" s="395"/>
      <c r="AB34" s="395"/>
      <c r="AC34" s="395"/>
      <c r="AD34" s="395"/>
      <c r="AE34" s="395"/>
      <c r="AF34" s="395"/>
      <c r="AG34" s="396"/>
    </row>
    <row r="35" spans="1:33" ht="15.75" thickBot="1" x14ac:dyDescent="0.3">
      <c r="A35" s="299"/>
      <c r="B35" s="300"/>
      <c r="C35" s="306"/>
      <c r="D35" s="307"/>
      <c r="E35" s="307"/>
      <c r="F35" s="307"/>
      <c r="G35" s="307"/>
      <c r="H35" s="307"/>
      <c r="I35" s="328"/>
      <c r="J35" s="328"/>
      <c r="K35" s="328"/>
      <c r="L35" s="328"/>
      <c r="M35" s="328"/>
      <c r="N35" s="329"/>
      <c r="O35" s="319"/>
      <c r="P35" s="319"/>
      <c r="Q35" s="319"/>
      <c r="R35" s="319"/>
      <c r="S35" s="319"/>
      <c r="T35" s="320"/>
      <c r="U35" s="397"/>
      <c r="V35" s="398"/>
      <c r="W35" s="398"/>
      <c r="X35" s="398"/>
      <c r="Y35" s="398"/>
      <c r="Z35" s="398"/>
      <c r="AA35" s="398"/>
      <c r="AB35" s="398"/>
      <c r="AC35" s="398"/>
      <c r="AD35" s="398"/>
      <c r="AE35" s="398"/>
      <c r="AF35" s="398"/>
      <c r="AG35" s="399"/>
    </row>
    <row r="36" spans="1:33" ht="16.5" thickBot="1" x14ac:dyDescent="0.3">
      <c r="A36" s="250" t="s">
        <v>39</v>
      </c>
      <c r="B36" s="251"/>
      <c r="C36" s="251"/>
      <c r="D36" s="251"/>
      <c r="E36" s="251"/>
      <c r="F36" s="251"/>
      <c r="G36" s="251"/>
      <c r="H36" s="251"/>
      <c r="I36" s="251"/>
      <c r="J36" s="251"/>
      <c r="K36" s="251"/>
      <c r="L36" s="251"/>
      <c r="M36" s="251"/>
      <c r="N36" s="251"/>
      <c r="O36" s="251"/>
      <c r="P36" s="251"/>
      <c r="Q36" s="251"/>
      <c r="R36" s="251"/>
      <c r="S36" s="251"/>
      <c r="T36" s="252"/>
      <c r="U36" s="213" t="s">
        <v>115</v>
      </c>
      <c r="V36" s="214"/>
      <c r="W36" s="214"/>
      <c r="X36" s="214"/>
      <c r="Y36" s="214"/>
      <c r="Z36" s="214"/>
      <c r="AA36" s="214"/>
      <c r="AB36" s="214"/>
      <c r="AC36" s="214"/>
      <c r="AD36" s="214"/>
      <c r="AE36" s="214"/>
      <c r="AF36" s="214"/>
      <c r="AG36" s="215"/>
    </row>
    <row r="37" spans="1:33" ht="29.25" customHeight="1" x14ac:dyDescent="0.25">
      <c r="A37" s="276" t="s">
        <v>87</v>
      </c>
      <c r="B37" s="279"/>
      <c r="C37" s="256" t="s">
        <v>193</v>
      </c>
      <c r="D37" s="257"/>
      <c r="E37" s="257"/>
      <c r="F37" s="257"/>
      <c r="G37" s="257"/>
      <c r="H37" s="257"/>
      <c r="I37" s="257"/>
      <c r="J37" s="257"/>
      <c r="K37" s="257"/>
      <c r="L37" s="257"/>
      <c r="M37" s="257"/>
      <c r="N37" s="258"/>
      <c r="O37" s="259"/>
      <c r="P37" s="260"/>
      <c r="Q37" s="260"/>
      <c r="R37" s="260"/>
      <c r="S37" s="260"/>
      <c r="T37" s="261"/>
      <c r="U37" s="175" t="s">
        <v>310</v>
      </c>
      <c r="V37" s="383"/>
      <c r="W37" s="383"/>
      <c r="X37" s="383"/>
      <c r="Y37" s="383"/>
      <c r="Z37" s="383"/>
      <c r="AA37" s="383"/>
      <c r="AB37" s="383"/>
      <c r="AC37" s="383"/>
      <c r="AD37" s="383"/>
      <c r="AE37" s="383"/>
      <c r="AF37" s="383"/>
      <c r="AG37" s="384"/>
    </row>
    <row r="38" spans="1:33" x14ac:dyDescent="0.25">
      <c r="A38" s="277"/>
      <c r="B38" s="280"/>
      <c r="C38" s="192"/>
      <c r="D38" s="192"/>
      <c r="E38" s="192"/>
      <c r="F38" s="193"/>
      <c r="G38" s="312" t="s">
        <v>40</v>
      </c>
      <c r="H38" s="192"/>
      <c r="I38" s="192"/>
      <c r="J38" s="193"/>
      <c r="K38" s="312" t="s">
        <v>41</v>
      </c>
      <c r="L38" s="192"/>
      <c r="M38" s="192"/>
      <c r="N38" s="313"/>
      <c r="O38" s="262"/>
      <c r="P38" s="263"/>
      <c r="Q38" s="263"/>
      <c r="R38" s="263"/>
      <c r="S38" s="263"/>
      <c r="T38" s="264"/>
      <c r="U38" s="385"/>
      <c r="V38" s="386"/>
      <c r="W38" s="386"/>
      <c r="X38" s="386"/>
      <c r="Y38" s="386"/>
      <c r="Z38" s="386"/>
      <c r="AA38" s="386"/>
      <c r="AB38" s="386"/>
      <c r="AC38" s="386"/>
      <c r="AD38" s="386"/>
      <c r="AE38" s="386"/>
      <c r="AF38" s="386"/>
      <c r="AG38" s="387"/>
    </row>
    <row r="39" spans="1:33" x14ac:dyDescent="0.25">
      <c r="A39" s="277"/>
      <c r="B39" s="2" t="s">
        <v>88</v>
      </c>
      <c r="C39" s="187" t="s">
        <v>42</v>
      </c>
      <c r="D39" s="187"/>
      <c r="E39" s="187"/>
      <c r="F39" s="188"/>
      <c r="G39" s="195"/>
      <c r="H39" s="268"/>
      <c r="I39" s="268"/>
      <c r="J39" s="223"/>
      <c r="K39" s="195"/>
      <c r="L39" s="268"/>
      <c r="M39" s="268"/>
      <c r="N39" s="290"/>
      <c r="O39" s="262"/>
      <c r="P39" s="263"/>
      <c r="Q39" s="263"/>
      <c r="R39" s="263"/>
      <c r="S39" s="263"/>
      <c r="T39" s="264"/>
      <c r="U39" s="385"/>
      <c r="V39" s="386"/>
      <c r="W39" s="386"/>
      <c r="X39" s="386"/>
      <c r="Y39" s="386"/>
      <c r="Z39" s="386"/>
      <c r="AA39" s="386"/>
      <c r="AB39" s="386"/>
      <c r="AC39" s="386"/>
      <c r="AD39" s="386"/>
      <c r="AE39" s="386"/>
      <c r="AF39" s="386"/>
      <c r="AG39" s="387"/>
    </row>
    <row r="40" spans="1:33" x14ac:dyDescent="0.25">
      <c r="A40" s="277"/>
      <c r="B40" s="2" t="s">
        <v>89</v>
      </c>
      <c r="C40" s="187" t="s">
        <v>43</v>
      </c>
      <c r="D40" s="187"/>
      <c r="E40" s="187"/>
      <c r="F40" s="188"/>
      <c r="G40" s="195"/>
      <c r="H40" s="268"/>
      <c r="I40" s="268"/>
      <c r="J40" s="223"/>
      <c r="K40" s="195"/>
      <c r="L40" s="268"/>
      <c r="M40" s="268"/>
      <c r="N40" s="290"/>
      <c r="O40" s="262"/>
      <c r="P40" s="263"/>
      <c r="Q40" s="263"/>
      <c r="R40" s="263"/>
      <c r="S40" s="263"/>
      <c r="T40" s="264"/>
      <c r="U40" s="385"/>
      <c r="V40" s="386"/>
      <c r="W40" s="386"/>
      <c r="X40" s="386"/>
      <c r="Y40" s="386"/>
      <c r="Z40" s="386"/>
      <c r="AA40" s="386"/>
      <c r="AB40" s="386"/>
      <c r="AC40" s="386"/>
      <c r="AD40" s="386"/>
      <c r="AE40" s="386"/>
      <c r="AF40" s="386"/>
      <c r="AG40" s="387"/>
    </row>
    <row r="41" spans="1:33" x14ac:dyDescent="0.25">
      <c r="A41" s="277"/>
      <c r="B41" s="2" t="s">
        <v>90</v>
      </c>
      <c r="C41" s="187" t="s">
        <v>44</v>
      </c>
      <c r="D41" s="187"/>
      <c r="E41" s="187"/>
      <c r="F41" s="188"/>
      <c r="G41" s="195"/>
      <c r="H41" s="268"/>
      <c r="I41" s="268"/>
      <c r="J41" s="223"/>
      <c r="K41" s="195"/>
      <c r="L41" s="268"/>
      <c r="M41" s="268"/>
      <c r="N41" s="290"/>
      <c r="O41" s="262"/>
      <c r="P41" s="263"/>
      <c r="Q41" s="263"/>
      <c r="R41" s="263"/>
      <c r="S41" s="263"/>
      <c r="T41" s="264"/>
      <c r="U41" s="385"/>
      <c r="V41" s="386"/>
      <c r="W41" s="386"/>
      <c r="X41" s="386"/>
      <c r="Y41" s="386"/>
      <c r="Z41" s="386"/>
      <c r="AA41" s="386"/>
      <c r="AB41" s="386"/>
      <c r="AC41" s="386"/>
      <c r="AD41" s="386"/>
      <c r="AE41" s="386"/>
      <c r="AF41" s="386"/>
      <c r="AG41" s="387"/>
    </row>
    <row r="42" spans="1:33" x14ac:dyDescent="0.25">
      <c r="A42" s="277"/>
      <c r="B42" s="2" t="s">
        <v>91</v>
      </c>
      <c r="C42" s="187" t="s">
        <v>45</v>
      </c>
      <c r="D42" s="187"/>
      <c r="E42" s="187"/>
      <c r="F42" s="188"/>
      <c r="G42" s="195"/>
      <c r="H42" s="268"/>
      <c r="I42" s="268"/>
      <c r="J42" s="223"/>
      <c r="K42" s="195"/>
      <c r="L42" s="268"/>
      <c r="M42" s="268"/>
      <c r="N42" s="290"/>
      <c r="O42" s="262"/>
      <c r="P42" s="263"/>
      <c r="Q42" s="263"/>
      <c r="R42" s="263"/>
      <c r="S42" s="263"/>
      <c r="T42" s="264"/>
      <c r="U42" s="385"/>
      <c r="V42" s="386"/>
      <c r="W42" s="386"/>
      <c r="X42" s="386"/>
      <c r="Y42" s="386"/>
      <c r="Z42" s="386"/>
      <c r="AA42" s="386"/>
      <c r="AB42" s="386"/>
      <c r="AC42" s="386"/>
      <c r="AD42" s="386"/>
      <c r="AE42" s="386"/>
      <c r="AF42" s="386"/>
      <c r="AG42" s="387"/>
    </row>
    <row r="43" spans="1:33" x14ac:dyDescent="0.25">
      <c r="A43" s="277"/>
      <c r="B43" s="2" t="s">
        <v>92</v>
      </c>
      <c r="C43" s="187" t="s">
        <v>46</v>
      </c>
      <c r="D43" s="187"/>
      <c r="E43" s="187"/>
      <c r="F43" s="188"/>
      <c r="G43" s="195"/>
      <c r="H43" s="268"/>
      <c r="I43" s="268"/>
      <c r="J43" s="223"/>
      <c r="K43" s="195"/>
      <c r="L43" s="268"/>
      <c r="M43" s="268"/>
      <c r="N43" s="290"/>
      <c r="O43" s="262"/>
      <c r="P43" s="263"/>
      <c r="Q43" s="263"/>
      <c r="R43" s="263"/>
      <c r="S43" s="263"/>
      <c r="T43" s="264"/>
      <c r="U43" s="385"/>
      <c r="V43" s="386"/>
      <c r="W43" s="386"/>
      <c r="X43" s="386"/>
      <c r="Y43" s="386"/>
      <c r="Z43" s="386"/>
      <c r="AA43" s="386"/>
      <c r="AB43" s="386"/>
      <c r="AC43" s="386"/>
      <c r="AD43" s="386"/>
      <c r="AE43" s="386"/>
      <c r="AF43" s="386"/>
      <c r="AG43" s="387"/>
    </row>
    <row r="44" spans="1:33" x14ac:dyDescent="0.25">
      <c r="A44" s="277"/>
      <c r="B44" s="2" t="s">
        <v>93</v>
      </c>
      <c r="C44" s="187" t="s">
        <v>47</v>
      </c>
      <c r="D44" s="187"/>
      <c r="E44" s="187"/>
      <c r="F44" s="188"/>
      <c r="G44" s="195"/>
      <c r="H44" s="268"/>
      <c r="I44" s="268"/>
      <c r="J44" s="223"/>
      <c r="K44" s="195"/>
      <c r="L44" s="268"/>
      <c r="M44" s="268"/>
      <c r="N44" s="290"/>
      <c r="O44" s="262"/>
      <c r="P44" s="263"/>
      <c r="Q44" s="263"/>
      <c r="R44" s="263"/>
      <c r="S44" s="263"/>
      <c r="T44" s="264"/>
      <c r="U44" s="385"/>
      <c r="V44" s="386"/>
      <c r="W44" s="386"/>
      <c r="X44" s="386"/>
      <c r="Y44" s="386"/>
      <c r="Z44" s="386"/>
      <c r="AA44" s="386"/>
      <c r="AB44" s="386"/>
      <c r="AC44" s="386"/>
      <c r="AD44" s="386"/>
      <c r="AE44" s="386"/>
      <c r="AF44" s="386"/>
      <c r="AG44" s="387"/>
    </row>
    <row r="45" spans="1:33" x14ac:dyDescent="0.25">
      <c r="A45" s="277"/>
      <c r="B45" s="2" t="s">
        <v>94</v>
      </c>
      <c r="C45" s="187" t="s">
        <v>48</v>
      </c>
      <c r="D45" s="187"/>
      <c r="E45" s="187"/>
      <c r="F45" s="188"/>
      <c r="G45" s="195"/>
      <c r="H45" s="268"/>
      <c r="I45" s="268"/>
      <c r="J45" s="223"/>
      <c r="K45" s="195"/>
      <c r="L45" s="268"/>
      <c r="M45" s="268"/>
      <c r="N45" s="290"/>
      <c r="O45" s="262"/>
      <c r="P45" s="263"/>
      <c r="Q45" s="263"/>
      <c r="R45" s="263"/>
      <c r="S45" s="263"/>
      <c r="T45" s="264"/>
      <c r="U45" s="385"/>
      <c r="V45" s="386"/>
      <c r="W45" s="386"/>
      <c r="X45" s="386"/>
      <c r="Y45" s="386"/>
      <c r="Z45" s="386"/>
      <c r="AA45" s="386"/>
      <c r="AB45" s="386"/>
      <c r="AC45" s="386"/>
      <c r="AD45" s="386"/>
      <c r="AE45" s="386"/>
      <c r="AF45" s="386"/>
      <c r="AG45" s="387"/>
    </row>
    <row r="46" spans="1:33" ht="15.75" thickBot="1" x14ac:dyDescent="0.3">
      <c r="A46" s="278"/>
      <c r="B46" s="3" t="s">
        <v>95</v>
      </c>
      <c r="C46" s="210" t="s">
        <v>49</v>
      </c>
      <c r="D46" s="210"/>
      <c r="E46" s="210"/>
      <c r="F46" s="211"/>
      <c r="G46" s="272"/>
      <c r="H46" s="273"/>
      <c r="I46" s="273"/>
      <c r="J46" s="274"/>
      <c r="K46" s="272"/>
      <c r="L46" s="273"/>
      <c r="M46" s="273"/>
      <c r="N46" s="275"/>
      <c r="O46" s="262"/>
      <c r="P46" s="263"/>
      <c r="Q46" s="263"/>
      <c r="R46" s="263"/>
      <c r="S46" s="263"/>
      <c r="T46" s="264"/>
      <c r="U46" s="385"/>
      <c r="V46" s="386"/>
      <c r="W46" s="386"/>
      <c r="X46" s="386"/>
      <c r="Y46" s="386"/>
      <c r="Z46" s="386"/>
      <c r="AA46" s="386"/>
      <c r="AB46" s="386"/>
      <c r="AC46" s="386"/>
      <c r="AD46" s="386"/>
      <c r="AE46" s="386"/>
      <c r="AF46" s="386"/>
      <c r="AG46" s="387"/>
    </row>
    <row r="47" spans="1:33" ht="16.5" thickTop="1" thickBot="1" x14ac:dyDescent="0.3">
      <c r="A47" s="253" t="s">
        <v>96</v>
      </c>
      <c r="B47" s="254"/>
      <c r="C47" s="283" t="s">
        <v>101</v>
      </c>
      <c r="D47" s="283"/>
      <c r="E47" s="283"/>
      <c r="F47" s="283"/>
      <c r="G47" s="283"/>
      <c r="H47" s="284"/>
      <c r="I47" s="285"/>
      <c r="J47" s="286"/>
      <c r="K47" s="286"/>
      <c r="L47" s="286"/>
      <c r="M47" s="286"/>
      <c r="N47" s="287"/>
      <c r="O47" s="262"/>
      <c r="P47" s="263"/>
      <c r="Q47" s="263"/>
      <c r="R47" s="263"/>
      <c r="S47" s="263"/>
      <c r="T47" s="264"/>
      <c r="U47" s="385"/>
      <c r="V47" s="386"/>
      <c r="W47" s="386"/>
      <c r="X47" s="386"/>
      <c r="Y47" s="386"/>
      <c r="Z47" s="386"/>
      <c r="AA47" s="386"/>
      <c r="AB47" s="386"/>
      <c r="AC47" s="386"/>
      <c r="AD47" s="386"/>
      <c r="AE47" s="386"/>
      <c r="AF47" s="386"/>
      <c r="AG47" s="387"/>
    </row>
    <row r="48" spans="1:33" ht="17.25" thickTop="1" thickBot="1" x14ac:dyDescent="0.3">
      <c r="A48" s="186" t="s">
        <v>97</v>
      </c>
      <c r="B48" s="255"/>
      <c r="C48" s="281" t="s">
        <v>100</v>
      </c>
      <c r="D48" s="281"/>
      <c r="E48" s="281"/>
      <c r="F48" s="281"/>
      <c r="G48" s="281"/>
      <c r="H48" s="282"/>
      <c r="I48" s="288">
        <f>SUM(G39:J46,K39:N46,I47)</f>
        <v>0</v>
      </c>
      <c r="J48" s="289"/>
      <c r="K48" s="289"/>
      <c r="L48" s="289"/>
      <c r="M48" s="289"/>
      <c r="N48" s="289"/>
      <c r="O48" s="265"/>
      <c r="P48" s="266"/>
      <c r="Q48" s="266"/>
      <c r="R48" s="266"/>
      <c r="S48" s="266"/>
      <c r="T48" s="267"/>
      <c r="U48" s="388"/>
      <c r="V48" s="389"/>
      <c r="W48" s="389"/>
      <c r="X48" s="389"/>
      <c r="Y48" s="389"/>
      <c r="Z48" s="389"/>
      <c r="AA48" s="389"/>
      <c r="AB48" s="389"/>
      <c r="AC48" s="389"/>
      <c r="AD48" s="389"/>
      <c r="AE48" s="389"/>
      <c r="AF48" s="389"/>
      <c r="AG48" s="390"/>
    </row>
    <row r="49" spans="1:35" ht="16.5" thickBot="1" x14ac:dyDescent="0.3">
      <c r="A49" s="250" t="s">
        <v>51</v>
      </c>
      <c r="B49" s="251"/>
      <c r="C49" s="251"/>
      <c r="D49" s="251"/>
      <c r="E49" s="251"/>
      <c r="F49" s="251"/>
      <c r="G49" s="251"/>
      <c r="H49" s="251"/>
      <c r="I49" s="251"/>
      <c r="J49" s="251"/>
      <c r="K49" s="251"/>
      <c r="L49" s="251"/>
      <c r="M49" s="251"/>
      <c r="N49" s="251"/>
      <c r="O49" s="251"/>
      <c r="P49" s="251"/>
      <c r="Q49" s="251"/>
      <c r="R49" s="251"/>
      <c r="S49" s="251"/>
      <c r="T49" s="252"/>
      <c r="U49" s="213" t="s">
        <v>115</v>
      </c>
      <c r="V49" s="214"/>
      <c r="W49" s="214"/>
      <c r="X49" s="214"/>
      <c r="Y49" s="214"/>
      <c r="Z49" s="214"/>
      <c r="AA49" s="214"/>
      <c r="AB49" s="214"/>
      <c r="AC49" s="214"/>
      <c r="AD49" s="214"/>
      <c r="AE49" s="214"/>
      <c r="AF49" s="214"/>
      <c r="AG49" s="215"/>
      <c r="AH49" s="1"/>
      <c r="AI49" s="1"/>
    </row>
    <row r="50" spans="1:35" x14ac:dyDescent="0.25">
      <c r="A50" s="370" t="s">
        <v>102</v>
      </c>
      <c r="B50" s="393"/>
      <c r="C50" s="400" t="s">
        <v>194</v>
      </c>
      <c r="D50" s="401"/>
      <c r="E50" s="401"/>
      <c r="F50" s="401"/>
      <c r="G50" s="401"/>
      <c r="H50" s="401"/>
      <c r="I50" s="401"/>
      <c r="J50" s="401"/>
      <c r="K50" s="401"/>
      <c r="L50" s="401"/>
      <c r="M50" s="401"/>
      <c r="N50" s="401"/>
      <c r="O50" s="401"/>
      <c r="P50" s="401"/>
      <c r="Q50" s="402"/>
      <c r="R50" s="391"/>
      <c r="S50" s="392"/>
      <c r="T50" s="393"/>
      <c r="U50" s="175" t="s">
        <v>200</v>
      </c>
      <c r="V50" s="176"/>
      <c r="W50" s="176"/>
      <c r="X50" s="176"/>
      <c r="Y50" s="176"/>
      <c r="Z50" s="176"/>
      <c r="AA50" s="176"/>
      <c r="AB50" s="176"/>
      <c r="AC50" s="176"/>
      <c r="AD50" s="176"/>
      <c r="AE50" s="176"/>
      <c r="AF50" s="176"/>
      <c r="AG50" s="177"/>
      <c r="AH50" s="4"/>
      <c r="AI50" s="4"/>
    </row>
    <row r="51" spans="1:35" x14ac:dyDescent="0.25">
      <c r="A51" s="208"/>
      <c r="B51" s="415"/>
      <c r="C51" s="193"/>
      <c r="D51" s="372"/>
      <c r="E51" s="372"/>
      <c r="F51" s="372"/>
      <c r="G51" s="372"/>
      <c r="H51" s="372"/>
      <c r="I51" s="372"/>
      <c r="J51" s="372"/>
      <c r="K51" s="372"/>
      <c r="L51" s="372" t="s">
        <v>40</v>
      </c>
      <c r="M51" s="372"/>
      <c r="N51" s="372"/>
      <c r="O51" s="372" t="s">
        <v>41</v>
      </c>
      <c r="P51" s="372"/>
      <c r="Q51" s="378"/>
      <c r="R51" s="394"/>
      <c r="S51" s="395"/>
      <c r="T51" s="396"/>
      <c r="U51" s="178"/>
      <c r="V51" s="179"/>
      <c r="W51" s="179"/>
      <c r="X51" s="179"/>
      <c r="Y51" s="179"/>
      <c r="Z51" s="179"/>
      <c r="AA51" s="179"/>
      <c r="AB51" s="179"/>
      <c r="AC51" s="179"/>
      <c r="AD51" s="179"/>
      <c r="AE51" s="179"/>
      <c r="AF51" s="179"/>
      <c r="AG51" s="180"/>
      <c r="AH51" s="4"/>
      <c r="AI51" s="4"/>
    </row>
    <row r="52" spans="1:35" x14ac:dyDescent="0.25">
      <c r="A52" s="208"/>
      <c r="B52" s="6" t="s">
        <v>103</v>
      </c>
      <c r="C52" s="188" t="s">
        <v>52</v>
      </c>
      <c r="D52" s="201"/>
      <c r="E52" s="201"/>
      <c r="F52" s="201"/>
      <c r="G52" s="201"/>
      <c r="H52" s="201"/>
      <c r="I52" s="201"/>
      <c r="J52" s="201"/>
      <c r="K52" s="201"/>
      <c r="L52" s="379"/>
      <c r="M52" s="379"/>
      <c r="N52" s="379"/>
      <c r="O52" s="379"/>
      <c r="P52" s="379"/>
      <c r="Q52" s="381"/>
      <c r="R52" s="394"/>
      <c r="S52" s="395"/>
      <c r="T52" s="396"/>
      <c r="U52" s="178"/>
      <c r="V52" s="179"/>
      <c r="W52" s="179"/>
      <c r="X52" s="179"/>
      <c r="Y52" s="179"/>
      <c r="Z52" s="179"/>
      <c r="AA52" s="179"/>
      <c r="AB52" s="179"/>
      <c r="AC52" s="179"/>
      <c r="AD52" s="179"/>
      <c r="AE52" s="179"/>
      <c r="AF52" s="179"/>
      <c r="AG52" s="180"/>
      <c r="AH52" s="4"/>
      <c r="AI52" s="4"/>
    </row>
    <row r="53" spans="1:35" x14ac:dyDescent="0.25">
      <c r="A53" s="208"/>
      <c r="B53" s="6" t="s">
        <v>104</v>
      </c>
      <c r="C53" s="188" t="s">
        <v>186</v>
      </c>
      <c r="D53" s="201"/>
      <c r="E53" s="201"/>
      <c r="F53" s="201"/>
      <c r="G53" s="201"/>
      <c r="H53" s="201"/>
      <c r="I53" s="201"/>
      <c r="J53" s="201"/>
      <c r="K53" s="373"/>
      <c r="L53" s="150"/>
      <c r="M53" s="23" t="s">
        <v>185</v>
      </c>
      <c r="N53" s="149"/>
      <c r="O53" s="150"/>
      <c r="P53" s="14" t="s">
        <v>185</v>
      </c>
      <c r="Q53" s="151"/>
      <c r="R53" s="395"/>
      <c r="S53" s="395"/>
      <c r="T53" s="396"/>
      <c r="U53" s="178"/>
      <c r="V53" s="179"/>
      <c r="W53" s="179"/>
      <c r="X53" s="179"/>
      <c r="Y53" s="179"/>
      <c r="Z53" s="179"/>
      <c r="AA53" s="179"/>
      <c r="AB53" s="179"/>
      <c r="AC53" s="179"/>
      <c r="AD53" s="179"/>
      <c r="AE53" s="179"/>
      <c r="AF53" s="179"/>
      <c r="AG53" s="180"/>
      <c r="AH53" s="4"/>
      <c r="AI53" s="4"/>
    </row>
    <row r="54" spans="1:35" ht="15.75" thickBot="1" x14ac:dyDescent="0.3">
      <c r="A54" s="209"/>
      <c r="B54" s="7" t="s">
        <v>105</v>
      </c>
      <c r="C54" s="211" t="s">
        <v>106</v>
      </c>
      <c r="D54" s="371"/>
      <c r="E54" s="371"/>
      <c r="F54" s="371"/>
      <c r="G54" s="371"/>
      <c r="H54" s="371"/>
      <c r="I54" s="371"/>
      <c r="J54" s="371"/>
      <c r="K54" s="371"/>
      <c r="L54" s="380"/>
      <c r="M54" s="380"/>
      <c r="N54" s="380"/>
      <c r="O54" s="380"/>
      <c r="P54" s="380"/>
      <c r="Q54" s="382"/>
      <c r="R54" s="394"/>
      <c r="S54" s="395"/>
      <c r="T54" s="396"/>
      <c r="U54" s="178"/>
      <c r="V54" s="179"/>
      <c r="W54" s="179"/>
      <c r="X54" s="179"/>
      <c r="Y54" s="179"/>
      <c r="Z54" s="179"/>
      <c r="AA54" s="179"/>
      <c r="AB54" s="179"/>
      <c r="AC54" s="179"/>
      <c r="AD54" s="179"/>
      <c r="AE54" s="179"/>
      <c r="AF54" s="179"/>
      <c r="AG54" s="180"/>
      <c r="AH54" s="4"/>
      <c r="AI54" s="4"/>
    </row>
    <row r="55" spans="1:35" ht="15.75" thickTop="1" x14ac:dyDescent="0.25">
      <c r="A55" s="207" t="s">
        <v>107</v>
      </c>
      <c r="B55" s="413"/>
      <c r="C55" s="202" t="s">
        <v>187</v>
      </c>
      <c r="D55" s="203"/>
      <c r="E55" s="203"/>
      <c r="F55" s="203"/>
      <c r="G55" s="203"/>
      <c r="H55" s="203"/>
      <c r="I55" s="203"/>
      <c r="J55" s="203"/>
      <c r="K55" s="203"/>
      <c r="L55" s="203"/>
      <c r="M55" s="203"/>
      <c r="N55" s="203"/>
      <c r="O55" s="203"/>
      <c r="P55" s="203"/>
      <c r="Q55" s="369"/>
      <c r="R55" s="394"/>
      <c r="S55" s="395"/>
      <c r="T55" s="396"/>
      <c r="U55" s="178"/>
      <c r="V55" s="179"/>
      <c r="W55" s="179"/>
      <c r="X55" s="179"/>
      <c r="Y55" s="179"/>
      <c r="Z55" s="179"/>
      <c r="AA55" s="179"/>
      <c r="AB55" s="179"/>
      <c r="AC55" s="179"/>
      <c r="AD55" s="179"/>
      <c r="AE55" s="179"/>
      <c r="AF55" s="179"/>
      <c r="AG55" s="180"/>
      <c r="AH55" s="4"/>
      <c r="AI55" s="4"/>
    </row>
    <row r="56" spans="1:35" x14ac:dyDescent="0.25">
      <c r="A56" s="208"/>
      <c r="B56" s="414"/>
      <c r="C56" s="193"/>
      <c r="D56" s="372"/>
      <c r="E56" s="372"/>
      <c r="F56" s="372" t="s">
        <v>40</v>
      </c>
      <c r="G56" s="372"/>
      <c r="H56" s="372"/>
      <c r="I56" s="372"/>
      <c r="J56" s="372"/>
      <c r="K56" s="372"/>
      <c r="L56" s="372" t="s">
        <v>41</v>
      </c>
      <c r="M56" s="372"/>
      <c r="N56" s="372"/>
      <c r="O56" s="372"/>
      <c r="P56" s="372"/>
      <c r="Q56" s="378"/>
      <c r="R56" s="394"/>
      <c r="S56" s="395"/>
      <c r="T56" s="396"/>
      <c r="U56" s="178"/>
      <c r="V56" s="179"/>
      <c r="W56" s="179"/>
      <c r="X56" s="179"/>
      <c r="Y56" s="179"/>
      <c r="Z56" s="179"/>
      <c r="AA56" s="179"/>
      <c r="AB56" s="179"/>
      <c r="AC56" s="179"/>
      <c r="AD56" s="179"/>
      <c r="AE56" s="179"/>
      <c r="AF56" s="179"/>
      <c r="AG56" s="180"/>
      <c r="AH56" s="4"/>
      <c r="AI56" s="4"/>
    </row>
    <row r="57" spans="1:35" x14ac:dyDescent="0.25">
      <c r="A57" s="208"/>
      <c r="B57" s="6" t="s">
        <v>108</v>
      </c>
      <c r="C57" s="188" t="s">
        <v>43</v>
      </c>
      <c r="D57" s="201"/>
      <c r="E57" s="201"/>
      <c r="F57" s="374"/>
      <c r="G57" s="374"/>
      <c r="H57" s="374"/>
      <c r="I57" s="374"/>
      <c r="J57" s="374"/>
      <c r="K57" s="374"/>
      <c r="L57" s="374"/>
      <c r="M57" s="374"/>
      <c r="N57" s="374"/>
      <c r="O57" s="374"/>
      <c r="P57" s="374"/>
      <c r="Q57" s="375"/>
      <c r="R57" s="394"/>
      <c r="S57" s="395"/>
      <c r="T57" s="396"/>
      <c r="U57" s="178"/>
      <c r="V57" s="179"/>
      <c r="W57" s="179"/>
      <c r="X57" s="179"/>
      <c r="Y57" s="179"/>
      <c r="Z57" s="179"/>
      <c r="AA57" s="179"/>
      <c r="AB57" s="179"/>
      <c r="AC57" s="179"/>
      <c r="AD57" s="179"/>
      <c r="AE57" s="179"/>
      <c r="AF57" s="179"/>
      <c r="AG57" s="180"/>
      <c r="AH57" s="4"/>
      <c r="AI57" s="4"/>
    </row>
    <row r="58" spans="1:35" x14ac:dyDescent="0.25">
      <c r="A58" s="208"/>
      <c r="B58" s="6" t="s">
        <v>109</v>
      </c>
      <c r="C58" s="188" t="s">
        <v>44</v>
      </c>
      <c r="D58" s="201"/>
      <c r="E58" s="201"/>
      <c r="F58" s="374"/>
      <c r="G58" s="374"/>
      <c r="H58" s="374"/>
      <c r="I58" s="374"/>
      <c r="J58" s="374"/>
      <c r="K58" s="374"/>
      <c r="L58" s="374"/>
      <c r="M58" s="374"/>
      <c r="N58" s="374"/>
      <c r="O58" s="374"/>
      <c r="P58" s="374"/>
      <c r="Q58" s="375"/>
      <c r="R58" s="394"/>
      <c r="S58" s="395"/>
      <c r="T58" s="396"/>
      <c r="U58" s="178"/>
      <c r="V58" s="179"/>
      <c r="W58" s="179"/>
      <c r="X58" s="179"/>
      <c r="Y58" s="179"/>
      <c r="Z58" s="179"/>
      <c r="AA58" s="179"/>
      <c r="AB58" s="179"/>
      <c r="AC58" s="179"/>
      <c r="AD58" s="179"/>
      <c r="AE58" s="179"/>
      <c r="AF58" s="179"/>
      <c r="AG58" s="180"/>
      <c r="AH58" s="4"/>
      <c r="AI58" s="4"/>
    </row>
    <row r="59" spans="1:35" x14ac:dyDescent="0.25">
      <c r="A59" s="208"/>
      <c r="B59" s="6" t="s">
        <v>110</v>
      </c>
      <c r="C59" s="188" t="s">
        <v>45</v>
      </c>
      <c r="D59" s="201"/>
      <c r="E59" s="201"/>
      <c r="F59" s="374"/>
      <c r="G59" s="374"/>
      <c r="H59" s="374"/>
      <c r="I59" s="374"/>
      <c r="J59" s="374"/>
      <c r="K59" s="374"/>
      <c r="L59" s="374"/>
      <c r="M59" s="374"/>
      <c r="N59" s="374"/>
      <c r="O59" s="374"/>
      <c r="P59" s="374"/>
      <c r="Q59" s="375"/>
      <c r="R59" s="394"/>
      <c r="S59" s="395"/>
      <c r="T59" s="396"/>
      <c r="U59" s="178"/>
      <c r="V59" s="179"/>
      <c r="W59" s="179"/>
      <c r="X59" s="179"/>
      <c r="Y59" s="179"/>
      <c r="Z59" s="179"/>
      <c r="AA59" s="179"/>
      <c r="AB59" s="179"/>
      <c r="AC59" s="179"/>
      <c r="AD59" s="179"/>
      <c r="AE59" s="179"/>
      <c r="AF59" s="179"/>
      <c r="AG59" s="180"/>
      <c r="AH59" s="4"/>
      <c r="AI59" s="4"/>
    </row>
    <row r="60" spans="1:35" x14ac:dyDescent="0.25">
      <c r="A60" s="208"/>
      <c r="B60" s="6" t="s">
        <v>111</v>
      </c>
      <c r="C60" s="188" t="s">
        <v>46</v>
      </c>
      <c r="D60" s="201"/>
      <c r="E60" s="201"/>
      <c r="F60" s="374"/>
      <c r="G60" s="374"/>
      <c r="H60" s="374"/>
      <c r="I60" s="374"/>
      <c r="J60" s="374"/>
      <c r="K60" s="374"/>
      <c r="L60" s="374"/>
      <c r="M60" s="374"/>
      <c r="N60" s="374"/>
      <c r="O60" s="374"/>
      <c r="P60" s="374"/>
      <c r="Q60" s="375"/>
      <c r="R60" s="394"/>
      <c r="S60" s="395"/>
      <c r="T60" s="396"/>
      <c r="U60" s="178"/>
      <c r="V60" s="179"/>
      <c r="W60" s="179"/>
      <c r="X60" s="179"/>
      <c r="Y60" s="179"/>
      <c r="Z60" s="179"/>
      <c r="AA60" s="179"/>
      <c r="AB60" s="179"/>
      <c r="AC60" s="179"/>
      <c r="AD60" s="179"/>
      <c r="AE60" s="179"/>
      <c r="AF60" s="179"/>
      <c r="AG60" s="180"/>
      <c r="AH60" s="4"/>
      <c r="AI60" s="4"/>
    </row>
    <row r="61" spans="1:35" x14ac:dyDescent="0.25">
      <c r="A61" s="208"/>
      <c r="B61" s="6" t="s">
        <v>112</v>
      </c>
      <c r="C61" s="188" t="s">
        <v>47</v>
      </c>
      <c r="D61" s="201"/>
      <c r="E61" s="201"/>
      <c r="F61" s="374"/>
      <c r="G61" s="374"/>
      <c r="H61" s="374"/>
      <c r="I61" s="374"/>
      <c r="J61" s="374"/>
      <c r="K61" s="374"/>
      <c r="L61" s="374"/>
      <c r="M61" s="374"/>
      <c r="N61" s="374"/>
      <c r="O61" s="374"/>
      <c r="P61" s="374"/>
      <c r="Q61" s="375"/>
      <c r="R61" s="394"/>
      <c r="S61" s="395"/>
      <c r="T61" s="396"/>
      <c r="U61" s="178"/>
      <c r="V61" s="179"/>
      <c r="W61" s="179"/>
      <c r="X61" s="179"/>
      <c r="Y61" s="179"/>
      <c r="Z61" s="179"/>
      <c r="AA61" s="179"/>
      <c r="AB61" s="179"/>
      <c r="AC61" s="179"/>
      <c r="AD61" s="179"/>
      <c r="AE61" s="179"/>
      <c r="AF61" s="179"/>
      <c r="AG61" s="180"/>
      <c r="AH61" s="4"/>
      <c r="AI61" s="4"/>
    </row>
    <row r="62" spans="1:35" x14ac:dyDescent="0.25">
      <c r="A62" s="208"/>
      <c r="B62" s="6" t="s">
        <v>113</v>
      </c>
      <c r="C62" s="188" t="s">
        <v>48</v>
      </c>
      <c r="D62" s="201"/>
      <c r="E62" s="201"/>
      <c r="F62" s="374"/>
      <c r="G62" s="374"/>
      <c r="H62" s="374"/>
      <c r="I62" s="374"/>
      <c r="J62" s="374"/>
      <c r="K62" s="374"/>
      <c r="L62" s="374"/>
      <c r="M62" s="374"/>
      <c r="N62" s="374"/>
      <c r="O62" s="374"/>
      <c r="P62" s="374"/>
      <c r="Q62" s="375"/>
      <c r="R62" s="394"/>
      <c r="S62" s="395"/>
      <c r="T62" s="396"/>
      <c r="U62" s="178"/>
      <c r="V62" s="179"/>
      <c r="W62" s="179"/>
      <c r="X62" s="179"/>
      <c r="Y62" s="179"/>
      <c r="Z62" s="179"/>
      <c r="AA62" s="179"/>
      <c r="AB62" s="179"/>
      <c r="AC62" s="179"/>
      <c r="AD62" s="179"/>
      <c r="AE62" s="179"/>
      <c r="AF62" s="179"/>
      <c r="AG62" s="180"/>
      <c r="AH62" s="4"/>
      <c r="AI62" s="4"/>
    </row>
    <row r="63" spans="1:35" ht="15.75" thickBot="1" x14ac:dyDescent="0.3">
      <c r="A63" s="209"/>
      <c r="B63" s="7" t="s">
        <v>114</v>
      </c>
      <c r="C63" s="211" t="s">
        <v>49</v>
      </c>
      <c r="D63" s="371"/>
      <c r="E63" s="371"/>
      <c r="F63" s="376"/>
      <c r="G63" s="376"/>
      <c r="H63" s="376"/>
      <c r="I63" s="376"/>
      <c r="J63" s="376"/>
      <c r="K63" s="376"/>
      <c r="L63" s="376"/>
      <c r="M63" s="376"/>
      <c r="N63" s="376"/>
      <c r="O63" s="376"/>
      <c r="P63" s="376"/>
      <c r="Q63" s="377"/>
      <c r="R63" s="394"/>
      <c r="S63" s="395"/>
      <c r="T63" s="396"/>
      <c r="U63" s="178"/>
      <c r="V63" s="179"/>
      <c r="W63" s="179"/>
      <c r="X63" s="179"/>
      <c r="Y63" s="179"/>
      <c r="Z63" s="179"/>
      <c r="AA63" s="179"/>
      <c r="AB63" s="179"/>
      <c r="AC63" s="179"/>
      <c r="AD63" s="179"/>
      <c r="AE63" s="179"/>
      <c r="AF63" s="179"/>
      <c r="AG63" s="180"/>
      <c r="AH63" s="4"/>
      <c r="AI63" s="4"/>
    </row>
    <row r="64" spans="1:35" ht="45" customHeight="1" thickTop="1" x14ac:dyDescent="0.25">
      <c r="A64" s="171" t="s">
        <v>116</v>
      </c>
      <c r="B64" s="172"/>
      <c r="C64" s="416" t="s">
        <v>192</v>
      </c>
      <c r="D64" s="417"/>
      <c r="E64" s="417"/>
      <c r="F64" s="417"/>
      <c r="G64" s="417"/>
      <c r="H64" s="417"/>
      <c r="I64" s="417"/>
      <c r="J64" s="417"/>
      <c r="K64" s="417"/>
      <c r="L64" s="417"/>
      <c r="M64" s="417"/>
      <c r="N64" s="417"/>
      <c r="O64" s="417"/>
      <c r="P64" s="417"/>
      <c r="Q64" s="418"/>
      <c r="R64" s="394"/>
      <c r="S64" s="395"/>
      <c r="T64" s="396"/>
      <c r="U64" s="178"/>
      <c r="V64" s="179"/>
      <c r="W64" s="179"/>
      <c r="X64" s="179"/>
      <c r="Y64" s="179"/>
      <c r="Z64" s="179"/>
      <c r="AA64" s="179"/>
      <c r="AB64" s="179"/>
      <c r="AC64" s="179"/>
      <c r="AD64" s="179"/>
      <c r="AE64" s="179"/>
      <c r="AF64" s="179"/>
      <c r="AG64" s="180"/>
    </row>
    <row r="65" spans="1:33" x14ac:dyDescent="0.25">
      <c r="A65" s="171"/>
      <c r="B65" s="172"/>
      <c r="C65" s="407"/>
      <c r="D65" s="407"/>
      <c r="E65" s="407"/>
      <c r="F65" s="407"/>
      <c r="G65" s="407"/>
      <c r="H65" s="407"/>
      <c r="I65" s="407"/>
      <c r="J65" s="407"/>
      <c r="K65" s="407"/>
      <c r="L65" s="407"/>
      <c r="M65" s="407"/>
      <c r="N65" s="407"/>
      <c r="O65" s="407"/>
      <c r="P65" s="407"/>
      <c r="Q65" s="408"/>
      <c r="R65" s="394"/>
      <c r="S65" s="395"/>
      <c r="T65" s="396"/>
      <c r="U65" s="178"/>
      <c r="V65" s="179"/>
      <c r="W65" s="179"/>
      <c r="X65" s="179"/>
      <c r="Y65" s="179"/>
      <c r="Z65" s="179"/>
      <c r="AA65" s="179"/>
      <c r="AB65" s="179"/>
      <c r="AC65" s="179"/>
      <c r="AD65" s="179"/>
      <c r="AE65" s="179"/>
      <c r="AF65" s="179"/>
      <c r="AG65" s="180"/>
    </row>
    <row r="66" spans="1:33" x14ac:dyDescent="0.25">
      <c r="A66" s="171"/>
      <c r="B66" s="172"/>
      <c r="C66" s="409"/>
      <c r="D66" s="409"/>
      <c r="E66" s="409"/>
      <c r="F66" s="409"/>
      <c r="G66" s="409"/>
      <c r="H66" s="409"/>
      <c r="I66" s="409"/>
      <c r="J66" s="409"/>
      <c r="K66" s="409"/>
      <c r="L66" s="409"/>
      <c r="M66" s="409"/>
      <c r="N66" s="409"/>
      <c r="O66" s="409"/>
      <c r="P66" s="409"/>
      <c r="Q66" s="410"/>
      <c r="R66" s="394"/>
      <c r="S66" s="395"/>
      <c r="T66" s="396"/>
      <c r="U66" s="178"/>
      <c r="V66" s="179"/>
      <c r="W66" s="179"/>
      <c r="X66" s="179"/>
      <c r="Y66" s="179"/>
      <c r="Z66" s="179"/>
      <c r="AA66" s="179"/>
      <c r="AB66" s="179"/>
      <c r="AC66" s="179"/>
      <c r="AD66" s="179"/>
      <c r="AE66" s="179"/>
      <c r="AF66" s="179"/>
      <c r="AG66" s="180"/>
    </row>
    <row r="67" spans="1:33" x14ac:dyDescent="0.25">
      <c r="A67" s="171"/>
      <c r="B67" s="172"/>
      <c r="C67" s="409"/>
      <c r="D67" s="409"/>
      <c r="E67" s="409"/>
      <c r="F67" s="409"/>
      <c r="G67" s="409"/>
      <c r="H67" s="409"/>
      <c r="I67" s="409"/>
      <c r="J67" s="409"/>
      <c r="K67" s="409"/>
      <c r="L67" s="409"/>
      <c r="M67" s="409"/>
      <c r="N67" s="409"/>
      <c r="O67" s="409"/>
      <c r="P67" s="409"/>
      <c r="Q67" s="410"/>
      <c r="R67" s="394"/>
      <c r="S67" s="395"/>
      <c r="T67" s="396"/>
      <c r="U67" s="178"/>
      <c r="V67" s="179"/>
      <c r="W67" s="179"/>
      <c r="X67" s="179"/>
      <c r="Y67" s="179"/>
      <c r="Z67" s="179"/>
      <c r="AA67" s="179"/>
      <c r="AB67" s="179"/>
      <c r="AC67" s="179"/>
      <c r="AD67" s="179"/>
      <c r="AE67" s="179"/>
      <c r="AF67" s="179"/>
      <c r="AG67" s="180"/>
    </row>
    <row r="68" spans="1:33" x14ac:dyDescent="0.25">
      <c r="A68" s="171"/>
      <c r="B68" s="172"/>
      <c r="C68" s="409"/>
      <c r="D68" s="409"/>
      <c r="E68" s="409"/>
      <c r="F68" s="409"/>
      <c r="G68" s="409"/>
      <c r="H68" s="409"/>
      <c r="I68" s="409"/>
      <c r="J68" s="409"/>
      <c r="K68" s="409"/>
      <c r="L68" s="409"/>
      <c r="M68" s="409"/>
      <c r="N68" s="409"/>
      <c r="O68" s="409"/>
      <c r="P68" s="409"/>
      <c r="Q68" s="410"/>
      <c r="R68" s="394"/>
      <c r="S68" s="395"/>
      <c r="T68" s="396"/>
      <c r="U68" s="178"/>
      <c r="V68" s="179"/>
      <c r="W68" s="179"/>
      <c r="X68" s="179"/>
      <c r="Y68" s="179"/>
      <c r="Z68" s="179"/>
      <c r="AA68" s="179"/>
      <c r="AB68" s="179"/>
      <c r="AC68" s="179"/>
      <c r="AD68" s="179"/>
      <c r="AE68" s="179"/>
      <c r="AF68" s="179"/>
      <c r="AG68" s="180"/>
    </row>
    <row r="69" spans="1:33" x14ac:dyDescent="0.25">
      <c r="A69" s="171"/>
      <c r="B69" s="172"/>
      <c r="C69" s="409"/>
      <c r="D69" s="409"/>
      <c r="E69" s="409"/>
      <c r="F69" s="409"/>
      <c r="G69" s="409"/>
      <c r="H69" s="409"/>
      <c r="I69" s="409"/>
      <c r="J69" s="409"/>
      <c r="K69" s="409"/>
      <c r="L69" s="409"/>
      <c r="M69" s="409"/>
      <c r="N69" s="409"/>
      <c r="O69" s="409"/>
      <c r="P69" s="409"/>
      <c r="Q69" s="410"/>
      <c r="R69" s="394"/>
      <c r="S69" s="395"/>
      <c r="T69" s="396"/>
      <c r="U69" s="178"/>
      <c r="V69" s="179"/>
      <c r="W69" s="179"/>
      <c r="X69" s="179"/>
      <c r="Y69" s="179"/>
      <c r="Z69" s="179"/>
      <c r="AA69" s="179"/>
      <c r="AB69" s="179"/>
      <c r="AC69" s="179"/>
      <c r="AD69" s="179"/>
      <c r="AE69" s="179"/>
      <c r="AF69" s="179"/>
      <c r="AG69" s="180"/>
    </row>
    <row r="70" spans="1:33" ht="15.75" thickBot="1" x14ac:dyDescent="0.3">
      <c r="A70" s="173"/>
      <c r="B70" s="174"/>
      <c r="C70" s="411"/>
      <c r="D70" s="411"/>
      <c r="E70" s="411"/>
      <c r="F70" s="411"/>
      <c r="G70" s="411"/>
      <c r="H70" s="411"/>
      <c r="I70" s="411"/>
      <c r="J70" s="411"/>
      <c r="K70" s="411"/>
      <c r="L70" s="411"/>
      <c r="M70" s="411"/>
      <c r="N70" s="411"/>
      <c r="O70" s="411"/>
      <c r="P70" s="411"/>
      <c r="Q70" s="412"/>
      <c r="R70" s="394"/>
      <c r="S70" s="395"/>
      <c r="T70" s="396"/>
      <c r="U70" s="178"/>
      <c r="V70" s="179"/>
      <c r="W70" s="179"/>
      <c r="X70" s="179"/>
      <c r="Y70" s="179"/>
      <c r="Z70" s="179"/>
      <c r="AA70" s="179"/>
      <c r="AB70" s="179"/>
      <c r="AC70" s="179"/>
      <c r="AD70" s="179"/>
      <c r="AE70" s="179"/>
      <c r="AF70" s="179"/>
      <c r="AG70" s="180"/>
    </row>
    <row r="71" spans="1:33" ht="30" customHeight="1" thickTop="1" x14ac:dyDescent="0.25">
      <c r="A71" s="428" t="s">
        <v>118</v>
      </c>
      <c r="B71" s="413"/>
      <c r="C71" s="429" t="s">
        <v>191</v>
      </c>
      <c r="D71" s="429"/>
      <c r="E71" s="429"/>
      <c r="F71" s="429"/>
      <c r="G71" s="429"/>
      <c r="H71" s="429"/>
      <c r="I71" s="429"/>
      <c r="J71" s="429"/>
      <c r="K71" s="429"/>
      <c r="L71" s="429"/>
      <c r="M71" s="429"/>
      <c r="N71" s="429"/>
      <c r="O71" s="429"/>
      <c r="P71" s="429"/>
      <c r="Q71" s="430"/>
      <c r="R71" s="394"/>
      <c r="S71" s="395"/>
      <c r="T71" s="396"/>
      <c r="U71" s="178"/>
      <c r="V71" s="179"/>
      <c r="W71" s="179"/>
      <c r="X71" s="179"/>
      <c r="Y71" s="179"/>
      <c r="Z71" s="179"/>
      <c r="AA71" s="179"/>
      <c r="AB71" s="179"/>
      <c r="AC71" s="179"/>
      <c r="AD71" s="179"/>
      <c r="AE71" s="179"/>
      <c r="AF71" s="179"/>
      <c r="AG71" s="180"/>
    </row>
    <row r="72" spans="1:33" ht="15" customHeight="1" x14ac:dyDescent="0.25">
      <c r="A72" s="171"/>
      <c r="B72" s="172"/>
      <c r="C72" s="192" t="s">
        <v>120</v>
      </c>
      <c r="D72" s="192"/>
      <c r="E72" s="193"/>
      <c r="F72" s="312" t="s">
        <v>121</v>
      </c>
      <c r="G72" s="192"/>
      <c r="H72" s="193"/>
      <c r="I72" s="312" t="s">
        <v>122</v>
      </c>
      <c r="J72" s="192"/>
      <c r="K72" s="193"/>
      <c r="L72" s="419" t="s">
        <v>126</v>
      </c>
      <c r="M72" s="420"/>
      <c r="N72" s="440"/>
      <c r="O72" s="419" t="s">
        <v>123</v>
      </c>
      <c r="P72" s="420"/>
      <c r="Q72" s="421"/>
      <c r="R72" s="394"/>
      <c r="S72" s="395"/>
      <c r="T72" s="396"/>
      <c r="U72" s="178"/>
      <c r="V72" s="179"/>
      <c r="W72" s="179"/>
      <c r="X72" s="179"/>
      <c r="Y72" s="179"/>
      <c r="Z72" s="179"/>
      <c r="AA72" s="179"/>
      <c r="AB72" s="179"/>
      <c r="AC72" s="179"/>
      <c r="AD72" s="179"/>
      <c r="AE72" s="179"/>
      <c r="AF72" s="179"/>
      <c r="AG72" s="180"/>
    </row>
    <row r="73" spans="1:33" x14ac:dyDescent="0.25">
      <c r="A73" s="171"/>
      <c r="B73" s="172"/>
      <c r="C73" s="422"/>
      <c r="D73" s="422"/>
      <c r="E73" s="423"/>
      <c r="F73" s="426"/>
      <c r="G73" s="422"/>
      <c r="H73" s="423"/>
      <c r="I73" s="426"/>
      <c r="J73" s="422"/>
      <c r="K73" s="423"/>
      <c r="L73" s="426"/>
      <c r="M73" s="422"/>
      <c r="N73" s="423"/>
      <c r="O73" s="426"/>
      <c r="P73" s="422"/>
      <c r="Q73" s="431"/>
      <c r="R73" s="394"/>
      <c r="S73" s="395"/>
      <c r="T73" s="396"/>
      <c r="U73" s="178"/>
      <c r="V73" s="179"/>
      <c r="W73" s="179"/>
      <c r="X73" s="179"/>
      <c r="Y73" s="179"/>
      <c r="Z73" s="179"/>
      <c r="AA73" s="179"/>
      <c r="AB73" s="179"/>
      <c r="AC73" s="179"/>
      <c r="AD73" s="179"/>
      <c r="AE73" s="179"/>
      <c r="AF73" s="179"/>
      <c r="AG73" s="180"/>
    </row>
    <row r="74" spans="1:33" x14ac:dyDescent="0.25">
      <c r="A74" s="171"/>
      <c r="B74" s="172"/>
      <c r="C74" s="422"/>
      <c r="D74" s="422"/>
      <c r="E74" s="423"/>
      <c r="F74" s="426"/>
      <c r="G74" s="422"/>
      <c r="H74" s="423"/>
      <c r="I74" s="426"/>
      <c r="J74" s="422"/>
      <c r="K74" s="423"/>
      <c r="L74" s="426"/>
      <c r="M74" s="422"/>
      <c r="N74" s="423"/>
      <c r="O74" s="426"/>
      <c r="P74" s="422"/>
      <c r="Q74" s="431"/>
      <c r="R74" s="394"/>
      <c r="S74" s="395"/>
      <c r="T74" s="396"/>
      <c r="U74" s="178"/>
      <c r="V74" s="179"/>
      <c r="W74" s="179"/>
      <c r="X74" s="179"/>
      <c r="Y74" s="179"/>
      <c r="Z74" s="179"/>
      <c r="AA74" s="179"/>
      <c r="AB74" s="179"/>
      <c r="AC74" s="179"/>
      <c r="AD74" s="179"/>
      <c r="AE74" s="179"/>
      <c r="AF74" s="179"/>
      <c r="AG74" s="180"/>
    </row>
    <row r="75" spans="1:33" x14ac:dyDescent="0.25">
      <c r="A75" s="171"/>
      <c r="B75" s="172"/>
      <c r="C75" s="422"/>
      <c r="D75" s="422"/>
      <c r="E75" s="423"/>
      <c r="F75" s="426"/>
      <c r="G75" s="422"/>
      <c r="H75" s="423"/>
      <c r="I75" s="426"/>
      <c r="J75" s="422"/>
      <c r="K75" s="423"/>
      <c r="L75" s="426"/>
      <c r="M75" s="422"/>
      <c r="N75" s="423"/>
      <c r="O75" s="426"/>
      <c r="P75" s="422"/>
      <c r="Q75" s="431"/>
      <c r="R75" s="394"/>
      <c r="S75" s="395"/>
      <c r="T75" s="396"/>
      <c r="U75" s="178"/>
      <c r="V75" s="179"/>
      <c r="W75" s="179"/>
      <c r="X75" s="179"/>
      <c r="Y75" s="179"/>
      <c r="Z75" s="179"/>
      <c r="AA75" s="179"/>
      <c r="AB75" s="179"/>
      <c r="AC75" s="179"/>
      <c r="AD75" s="179"/>
      <c r="AE75" s="179"/>
      <c r="AF75" s="179"/>
      <c r="AG75" s="180"/>
    </row>
    <row r="76" spans="1:33" x14ac:dyDescent="0.25">
      <c r="A76" s="171"/>
      <c r="B76" s="172"/>
      <c r="C76" s="422"/>
      <c r="D76" s="422"/>
      <c r="E76" s="423"/>
      <c r="F76" s="426"/>
      <c r="G76" s="422"/>
      <c r="H76" s="423"/>
      <c r="I76" s="426"/>
      <c r="J76" s="422"/>
      <c r="K76" s="423"/>
      <c r="L76" s="426"/>
      <c r="M76" s="422"/>
      <c r="N76" s="423"/>
      <c r="O76" s="426"/>
      <c r="P76" s="422"/>
      <c r="Q76" s="431"/>
      <c r="R76" s="394"/>
      <c r="S76" s="395"/>
      <c r="T76" s="396"/>
      <c r="U76" s="178"/>
      <c r="V76" s="179"/>
      <c r="W76" s="179"/>
      <c r="X76" s="179"/>
      <c r="Y76" s="179"/>
      <c r="Z76" s="179"/>
      <c r="AA76" s="179"/>
      <c r="AB76" s="179"/>
      <c r="AC76" s="179"/>
      <c r="AD76" s="179"/>
      <c r="AE76" s="179"/>
      <c r="AF76" s="179"/>
      <c r="AG76" s="180"/>
    </row>
    <row r="77" spans="1:33" ht="15.75" thickBot="1" x14ac:dyDescent="0.3">
      <c r="A77" s="173"/>
      <c r="B77" s="174"/>
      <c r="C77" s="424"/>
      <c r="D77" s="424"/>
      <c r="E77" s="425"/>
      <c r="F77" s="427"/>
      <c r="G77" s="424"/>
      <c r="H77" s="425"/>
      <c r="I77" s="427"/>
      <c r="J77" s="424"/>
      <c r="K77" s="425"/>
      <c r="L77" s="427"/>
      <c r="M77" s="424"/>
      <c r="N77" s="425"/>
      <c r="O77" s="427"/>
      <c r="P77" s="424"/>
      <c r="Q77" s="432"/>
      <c r="R77" s="394"/>
      <c r="S77" s="395"/>
      <c r="T77" s="396"/>
      <c r="U77" s="178"/>
      <c r="V77" s="179"/>
      <c r="W77" s="179"/>
      <c r="X77" s="179"/>
      <c r="Y77" s="179"/>
      <c r="Z77" s="179"/>
      <c r="AA77" s="179"/>
      <c r="AB77" s="179"/>
      <c r="AC77" s="179"/>
      <c r="AD77" s="179"/>
      <c r="AE77" s="179"/>
      <c r="AF77" s="179"/>
      <c r="AG77" s="180"/>
    </row>
    <row r="78" spans="1:33" ht="15.75" thickTop="1" x14ac:dyDescent="0.25">
      <c r="A78" s="428" t="s">
        <v>124</v>
      </c>
      <c r="B78" s="413"/>
      <c r="C78" s="435" t="s">
        <v>129</v>
      </c>
      <c r="D78" s="435"/>
      <c r="E78" s="435"/>
      <c r="F78" s="435"/>
      <c r="G78" s="435"/>
      <c r="H78" s="435"/>
      <c r="I78" s="435"/>
      <c r="J78" s="435"/>
      <c r="K78" s="436"/>
      <c r="L78" s="439" t="s">
        <v>127</v>
      </c>
      <c r="M78" s="439"/>
      <c r="N78" s="439"/>
      <c r="O78" s="433" t="s">
        <v>128</v>
      </c>
      <c r="P78" s="433"/>
      <c r="Q78" s="434"/>
      <c r="R78" s="394"/>
      <c r="S78" s="395"/>
      <c r="T78" s="396"/>
      <c r="U78" s="178"/>
      <c r="V78" s="179"/>
      <c r="W78" s="179"/>
      <c r="X78" s="179"/>
      <c r="Y78" s="179"/>
      <c r="Z78" s="179"/>
      <c r="AA78" s="179"/>
      <c r="AB78" s="179"/>
      <c r="AC78" s="179"/>
      <c r="AD78" s="179"/>
      <c r="AE78" s="179"/>
      <c r="AF78" s="179"/>
      <c r="AG78" s="180"/>
    </row>
    <row r="79" spans="1:33" ht="19.5" customHeight="1" thickBot="1" x14ac:dyDescent="0.3">
      <c r="A79" s="173"/>
      <c r="B79" s="174"/>
      <c r="C79" s="437"/>
      <c r="D79" s="437"/>
      <c r="E79" s="437"/>
      <c r="F79" s="437"/>
      <c r="G79" s="437"/>
      <c r="H79" s="437"/>
      <c r="I79" s="437"/>
      <c r="J79" s="437"/>
      <c r="K79" s="438"/>
      <c r="L79" s="169"/>
      <c r="M79" s="169"/>
      <c r="N79" s="169"/>
      <c r="O79" s="273"/>
      <c r="P79" s="273"/>
      <c r="Q79" s="275"/>
      <c r="R79" s="394"/>
      <c r="S79" s="395"/>
      <c r="T79" s="396"/>
      <c r="U79" s="178"/>
      <c r="V79" s="179"/>
      <c r="W79" s="179"/>
      <c r="X79" s="179"/>
      <c r="Y79" s="179"/>
      <c r="Z79" s="179"/>
      <c r="AA79" s="179"/>
      <c r="AB79" s="179"/>
      <c r="AC79" s="179"/>
      <c r="AD79" s="179"/>
      <c r="AE79" s="179"/>
      <c r="AF79" s="179"/>
      <c r="AG79" s="180"/>
    </row>
    <row r="80" spans="1:33" ht="30.75" customHeight="1" thickTop="1" x14ac:dyDescent="0.25">
      <c r="A80" s="428" t="s">
        <v>125</v>
      </c>
      <c r="B80" s="413"/>
      <c r="C80" s="429" t="s">
        <v>190</v>
      </c>
      <c r="D80" s="429"/>
      <c r="E80" s="429"/>
      <c r="F80" s="429"/>
      <c r="G80" s="429"/>
      <c r="H80" s="429"/>
      <c r="I80" s="429"/>
      <c r="J80" s="429"/>
      <c r="K80" s="429"/>
      <c r="L80" s="429"/>
      <c r="M80" s="429"/>
      <c r="N80" s="429"/>
      <c r="O80" s="429"/>
      <c r="P80" s="429"/>
      <c r="Q80" s="430"/>
      <c r="R80" s="394"/>
      <c r="S80" s="395"/>
      <c r="T80" s="396"/>
      <c r="U80" s="178"/>
      <c r="V80" s="179"/>
      <c r="W80" s="179"/>
      <c r="X80" s="179"/>
      <c r="Y80" s="179"/>
      <c r="Z80" s="179"/>
      <c r="AA80" s="179"/>
      <c r="AB80" s="179"/>
      <c r="AC80" s="179"/>
      <c r="AD80" s="179"/>
      <c r="AE80" s="179"/>
      <c r="AF80" s="179"/>
      <c r="AG80" s="180"/>
    </row>
    <row r="81" spans="1:33" ht="15" customHeight="1" x14ac:dyDescent="0.25">
      <c r="A81" s="171"/>
      <c r="B81" s="172"/>
      <c r="C81" s="193" t="s">
        <v>119</v>
      </c>
      <c r="D81" s="372"/>
      <c r="E81" s="372"/>
      <c r="F81" s="372"/>
      <c r="G81" s="372"/>
      <c r="H81" s="372"/>
      <c r="I81" s="372"/>
      <c r="J81" s="420" t="s">
        <v>117</v>
      </c>
      <c r="K81" s="420"/>
      <c r="L81" s="420"/>
      <c r="M81" s="420"/>
      <c r="N81" s="420"/>
      <c r="O81" s="420"/>
      <c r="P81" s="420"/>
      <c r="Q81" s="421"/>
      <c r="R81" s="394"/>
      <c r="S81" s="395"/>
      <c r="T81" s="396"/>
      <c r="U81" s="178"/>
      <c r="V81" s="179"/>
      <c r="W81" s="179"/>
      <c r="X81" s="179"/>
      <c r="Y81" s="179"/>
      <c r="Z81" s="179"/>
      <c r="AA81" s="179"/>
      <c r="AB81" s="179"/>
      <c r="AC81" s="179"/>
      <c r="AD81" s="179"/>
      <c r="AE81" s="179"/>
      <c r="AF81" s="179"/>
      <c r="AG81" s="180"/>
    </row>
    <row r="82" spans="1:33" x14ac:dyDescent="0.25">
      <c r="A82" s="171"/>
      <c r="B82" s="172"/>
      <c r="C82" s="423"/>
      <c r="D82" s="374"/>
      <c r="E82" s="374"/>
      <c r="F82" s="374"/>
      <c r="G82" s="374"/>
      <c r="H82" s="374"/>
      <c r="I82" s="374"/>
      <c r="J82" s="422"/>
      <c r="K82" s="422"/>
      <c r="L82" s="422"/>
      <c r="M82" s="422"/>
      <c r="N82" s="422"/>
      <c r="O82" s="422"/>
      <c r="P82" s="422"/>
      <c r="Q82" s="431"/>
      <c r="R82" s="394"/>
      <c r="S82" s="395"/>
      <c r="T82" s="396"/>
      <c r="U82" s="178"/>
      <c r="V82" s="179"/>
      <c r="W82" s="179"/>
      <c r="X82" s="179"/>
      <c r="Y82" s="179"/>
      <c r="Z82" s="179"/>
      <c r="AA82" s="179"/>
      <c r="AB82" s="179"/>
      <c r="AC82" s="179"/>
      <c r="AD82" s="179"/>
      <c r="AE82" s="179"/>
      <c r="AF82" s="179"/>
      <c r="AG82" s="180"/>
    </row>
    <row r="83" spans="1:33" x14ac:dyDescent="0.25">
      <c r="A83" s="171"/>
      <c r="B83" s="172"/>
      <c r="C83" s="423"/>
      <c r="D83" s="374"/>
      <c r="E83" s="374"/>
      <c r="F83" s="374"/>
      <c r="G83" s="374"/>
      <c r="H83" s="374"/>
      <c r="I83" s="374"/>
      <c r="J83" s="422"/>
      <c r="K83" s="422"/>
      <c r="L83" s="422"/>
      <c r="M83" s="422"/>
      <c r="N83" s="422"/>
      <c r="O83" s="422"/>
      <c r="P83" s="422"/>
      <c r="Q83" s="431"/>
      <c r="R83" s="394"/>
      <c r="S83" s="395"/>
      <c r="T83" s="396"/>
      <c r="U83" s="178"/>
      <c r="V83" s="179"/>
      <c r="W83" s="179"/>
      <c r="X83" s="179"/>
      <c r="Y83" s="179"/>
      <c r="Z83" s="179"/>
      <c r="AA83" s="179"/>
      <c r="AB83" s="179"/>
      <c r="AC83" s="179"/>
      <c r="AD83" s="179"/>
      <c r="AE83" s="179"/>
      <c r="AF83" s="179"/>
      <c r="AG83" s="180"/>
    </row>
    <row r="84" spans="1:33" x14ac:dyDescent="0.25">
      <c r="A84" s="171"/>
      <c r="B84" s="172"/>
      <c r="C84" s="423"/>
      <c r="D84" s="374"/>
      <c r="E84" s="374"/>
      <c r="F84" s="374"/>
      <c r="G84" s="374"/>
      <c r="H84" s="374"/>
      <c r="I84" s="374"/>
      <c r="J84" s="422"/>
      <c r="K84" s="422"/>
      <c r="L84" s="422"/>
      <c r="M84" s="422"/>
      <c r="N84" s="422"/>
      <c r="O84" s="422"/>
      <c r="P84" s="422"/>
      <c r="Q84" s="431"/>
      <c r="R84" s="394"/>
      <c r="S84" s="395"/>
      <c r="T84" s="396"/>
      <c r="U84" s="178"/>
      <c r="V84" s="179"/>
      <c r="W84" s="179"/>
      <c r="X84" s="179"/>
      <c r="Y84" s="179"/>
      <c r="Z84" s="179"/>
      <c r="AA84" s="179"/>
      <c r="AB84" s="179"/>
      <c r="AC84" s="179"/>
      <c r="AD84" s="179"/>
      <c r="AE84" s="179"/>
      <c r="AF84" s="179"/>
      <c r="AG84" s="180"/>
    </row>
    <row r="85" spans="1:33" x14ac:dyDescent="0.25">
      <c r="A85" s="171"/>
      <c r="B85" s="172"/>
      <c r="C85" s="423"/>
      <c r="D85" s="374"/>
      <c r="E85" s="374"/>
      <c r="F85" s="374"/>
      <c r="G85" s="374"/>
      <c r="H85" s="374"/>
      <c r="I85" s="374"/>
      <c r="J85" s="422"/>
      <c r="K85" s="422"/>
      <c r="L85" s="422"/>
      <c r="M85" s="422"/>
      <c r="N85" s="422"/>
      <c r="O85" s="422"/>
      <c r="P85" s="422"/>
      <c r="Q85" s="431"/>
      <c r="R85" s="394"/>
      <c r="S85" s="395"/>
      <c r="T85" s="396"/>
      <c r="U85" s="178"/>
      <c r="V85" s="179"/>
      <c r="W85" s="179"/>
      <c r="X85" s="179"/>
      <c r="Y85" s="179"/>
      <c r="Z85" s="179"/>
      <c r="AA85" s="179"/>
      <c r="AB85" s="179"/>
      <c r="AC85" s="179"/>
      <c r="AD85" s="179"/>
      <c r="AE85" s="179"/>
      <c r="AF85" s="179"/>
      <c r="AG85" s="180"/>
    </row>
    <row r="86" spans="1:33" ht="15.75" thickBot="1" x14ac:dyDescent="0.3">
      <c r="A86" s="173"/>
      <c r="B86" s="174"/>
      <c r="C86" s="425"/>
      <c r="D86" s="376"/>
      <c r="E86" s="376"/>
      <c r="F86" s="376"/>
      <c r="G86" s="376"/>
      <c r="H86" s="376"/>
      <c r="I86" s="376"/>
      <c r="J86" s="424"/>
      <c r="K86" s="424"/>
      <c r="L86" s="424"/>
      <c r="M86" s="424"/>
      <c r="N86" s="424"/>
      <c r="O86" s="424"/>
      <c r="P86" s="424"/>
      <c r="Q86" s="432"/>
      <c r="R86" s="394"/>
      <c r="S86" s="395"/>
      <c r="T86" s="396"/>
      <c r="U86" s="178"/>
      <c r="V86" s="179"/>
      <c r="W86" s="179"/>
      <c r="X86" s="179"/>
      <c r="Y86" s="179"/>
      <c r="Z86" s="179"/>
      <c r="AA86" s="179"/>
      <c r="AB86" s="179"/>
      <c r="AC86" s="179"/>
      <c r="AD86" s="179"/>
      <c r="AE86" s="179"/>
      <c r="AF86" s="179"/>
      <c r="AG86" s="180"/>
    </row>
    <row r="87" spans="1:33" ht="15" customHeight="1" thickTop="1" x14ac:dyDescent="0.25">
      <c r="A87" s="428" t="s">
        <v>130</v>
      </c>
      <c r="B87" s="413"/>
      <c r="C87" s="350" t="s">
        <v>189</v>
      </c>
      <c r="D87" s="350"/>
      <c r="E87" s="350"/>
      <c r="F87" s="350"/>
      <c r="G87" s="350"/>
      <c r="H87" s="350"/>
      <c r="I87" s="350"/>
      <c r="J87" s="350"/>
      <c r="K87" s="350"/>
      <c r="L87" s="350"/>
      <c r="M87" s="350"/>
      <c r="N87" s="350"/>
      <c r="O87" s="350"/>
      <c r="P87" s="350"/>
      <c r="Q87" s="351"/>
      <c r="R87" s="394"/>
      <c r="S87" s="395"/>
      <c r="T87" s="396"/>
      <c r="U87" s="178"/>
      <c r="V87" s="179"/>
      <c r="W87" s="179"/>
      <c r="X87" s="179"/>
      <c r="Y87" s="179"/>
      <c r="Z87" s="179"/>
      <c r="AA87" s="179"/>
      <c r="AB87" s="179"/>
      <c r="AC87" s="179"/>
      <c r="AD87" s="179"/>
      <c r="AE87" s="179"/>
      <c r="AF87" s="179"/>
      <c r="AG87" s="180"/>
    </row>
    <row r="88" spans="1:33" ht="29.25" customHeight="1" x14ac:dyDescent="0.25">
      <c r="A88" s="171"/>
      <c r="B88" s="172"/>
      <c r="C88" s="443" t="s">
        <v>120</v>
      </c>
      <c r="D88" s="444"/>
      <c r="E88" s="444"/>
      <c r="F88" s="444"/>
      <c r="G88" s="444"/>
      <c r="H88" s="444"/>
      <c r="I88" s="444" t="s">
        <v>121</v>
      </c>
      <c r="J88" s="444"/>
      <c r="K88" s="444"/>
      <c r="L88" s="444"/>
      <c r="M88" s="444"/>
      <c r="N88" s="441" t="s">
        <v>117</v>
      </c>
      <c r="O88" s="441"/>
      <c r="P88" s="441"/>
      <c r="Q88" s="442"/>
      <c r="R88" s="394"/>
      <c r="S88" s="395"/>
      <c r="T88" s="396"/>
      <c r="U88" s="178"/>
      <c r="V88" s="179"/>
      <c r="W88" s="179"/>
      <c r="X88" s="179"/>
      <c r="Y88" s="179"/>
      <c r="Z88" s="179"/>
      <c r="AA88" s="179"/>
      <c r="AB88" s="179"/>
      <c r="AC88" s="179"/>
      <c r="AD88" s="179"/>
      <c r="AE88" s="179"/>
      <c r="AF88" s="179"/>
      <c r="AG88" s="180"/>
    </row>
    <row r="89" spans="1:33" x14ac:dyDescent="0.25">
      <c r="A89" s="171"/>
      <c r="B89" s="172"/>
      <c r="C89" s="423"/>
      <c r="D89" s="374"/>
      <c r="E89" s="374"/>
      <c r="F89" s="374"/>
      <c r="G89" s="374"/>
      <c r="H89" s="374"/>
      <c r="I89" s="374"/>
      <c r="J89" s="374"/>
      <c r="K89" s="374"/>
      <c r="L89" s="374"/>
      <c r="M89" s="374"/>
      <c r="N89" s="374"/>
      <c r="O89" s="374"/>
      <c r="P89" s="374"/>
      <c r="Q89" s="375"/>
      <c r="R89" s="394"/>
      <c r="S89" s="395"/>
      <c r="T89" s="396"/>
      <c r="U89" s="178"/>
      <c r="V89" s="179"/>
      <c r="W89" s="179"/>
      <c r="X89" s="179"/>
      <c r="Y89" s="179"/>
      <c r="Z89" s="179"/>
      <c r="AA89" s="179"/>
      <c r="AB89" s="179"/>
      <c r="AC89" s="179"/>
      <c r="AD89" s="179"/>
      <c r="AE89" s="179"/>
      <c r="AF89" s="179"/>
      <c r="AG89" s="180"/>
    </row>
    <row r="90" spans="1:33" x14ac:dyDescent="0.25">
      <c r="A90" s="171"/>
      <c r="B90" s="172"/>
      <c r="C90" s="423"/>
      <c r="D90" s="374"/>
      <c r="E90" s="374"/>
      <c r="F90" s="374"/>
      <c r="G90" s="374"/>
      <c r="H90" s="374"/>
      <c r="I90" s="374"/>
      <c r="J90" s="374"/>
      <c r="K90" s="374"/>
      <c r="L90" s="374"/>
      <c r="M90" s="374"/>
      <c r="N90" s="374"/>
      <c r="O90" s="374"/>
      <c r="P90" s="374"/>
      <c r="Q90" s="375"/>
      <c r="R90" s="394"/>
      <c r="S90" s="395"/>
      <c r="T90" s="396"/>
      <c r="U90" s="178"/>
      <c r="V90" s="179"/>
      <c r="W90" s="179"/>
      <c r="X90" s="179"/>
      <c r="Y90" s="179"/>
      <c r="Z90" s="179"/>
      <c r="AA90" s="179"/>
      <c r="AB90" s="179"/>
      <c r="AC90" s="179"/>
      <c r="AD90" s="179"/>
      <c r="AE90" s="179"/>
      <c r="AF90" s="179"/>
      <c r="AG90" s="180"/>
    </row>
    <row r="91" spans="1:33" x14ac:dyDescent="0.25">
      <c r="A91" s="171"/>
      <c r="B91" s="172"/>
      <c r="C91" s="423"/>
      <c r="D91" s="374"/>
      <c r="E91" s="374"/>
      <c r="F91" s="374"/>
      <c r="G91" s="374"/>
      <c r="H91" s="374"/>
      <c r="I91" s="374"/>
      <c r="J91" s="374"/>
      <c r="K91" s="374"/>
      <c r="L91" s="374"/>
      <c r="M91" s="374"/>
      <c r="N91" s="374"/>
      <c r="O91" s="374"/>
      <c r="P91" s="374"/>
      <c r="Q91" s="375"/>
      <c r="R91" s="394"/>
      <c r="S91" s="395"/>
      <c r="T91" s="396"/>
      <c r="U91" s="178"/>
      <c r="V91" s="179"/>
      <c r="W91" s="179"/>
      <c r="X91" s="179"/>
      <c r="Y91" s="179"/>
      <c r="Z91" s="179"/>
      <c r="AA91" s="179"/>
      <c r="AB91" s="179"/>
      <c r="AC91" s="179"/>
      <c r="AD91" s="179"/>
      <c r="AE91" s="179"/>
      <c r="AF91" s="179"/>
      <c r="AG91" s="180"/>
    </row>
    <row r="92" spans="1:33" x14ac:dyDescent="0.25">
      <c r="A92" s="171"/>
      <c r="B92" s="172"/>
      <c r="C92" s="423"/>
      <c r="D92" s="374"/>
      <c r="E92" s="374"/>
      <c r="F92" s="374"/>
      <c r="G92" s="374"/>
      <c r="H92" s="374"/>
      <c r="I92" s="374"/>
      <c r="J92" s="374"/>
      <c r="K92" s="374"/>
      <c r="L92" s="374"/>
      <c r="M92" s="374"/>
      <c r="N92" s="374"/>
      <c r="O92" s="374"/>
      <c r="P92" s="374"/>
      <c r="Q92" s="375"/>
      <c r="R92" s="394"/>
      <c r="S92" s="395"/>
      <c r="T92" s="396"/>
      <c r="U92" s="178"/>
      <c r="V92" s="179"/>
      <c r="W92" s="179"/>
      <c r="X92" s="179"/>
      <c r="Y92" s="179"/>
      <c r="Z92" s="179"/>
      <c r="AA92" s="179"/>
      <c r="AB92" s="179"/>
      <c r="AC92" s="179"/>
      <c r="AD92" s="179"/>
      <c r="AE92" s="179"/>
      <c r="AF92" s="179"/>
      <c r="AG92" s="180"/>
    </row>
    <row r="93" spans="1:33" ht="15.75" thickBot="1" x14ac:dyDescent="0.3">
      <c r="A93" s="173"/>
      <c r="B93" s="174"/>
      <c r="C93" s="425"/>
      <c r="D93" s="376"/>
      <c r="E93" s="376"/>
      <c r="F93" s="376"/>
      <c r="G93" s="376"/>
      <c r="H93" s="376"/>
      <c r="I93" s="376"/>
      <c r="J93" s="376"/>
      <c r="K93" s="376"/>
      <c r="L93" s="376"/>
      <c r="M93" s="376"/>
      <c r="N93" s="376"/>
      <c r="O93" s="376"/>
      <c r="P93" s="376"/>
      <c r="Q93" s="377"/>
      <c r="R93" s="394"/>
      <c r="S93" s="395"/>
      <c r="T93" s="396"/>
      <c r="U93" s="178"/>
      <c r="V93" s="179"/>
      <c r="W93" s="179"/>
      <c r="X93" s="179"/>
      <c r="Y93" s="179"/>
      <c r="Z93" s="179"/>
      <c r="AA93" s="179"/>
      <c r="AB93" s="179"/>
      <c r="AC93" s="179"/>
      <c r="AD93" s="179"/>
      <c r="AE93" s="179"/>
      <c r="AF93" s="179"/>
      <c r="AG93" s="180"/>
    </row>
    <row r="94" spans="1:33" ht="15.75" thickTop="1" x14ac:dyDescent="0.25">
      <c r="A94" s="207" t="s">
        <v>131</v>
      </c>
      <c r="B94" s="415"/>
      <c r="C94" s="330" t="s">
        <v>188</v>
      </c>
      <c r="D94" s="331"/>
      <c r="E94" s="331"/>
      <c r="F94" s="331"/>
      <c r="G94" s="331"/>
      <c r="H94" s="331"/>
      <c r="I94" s="331"/>
      <c r="J94" s="331"/>
      <c r="K94" s="331"/>
      <c r="L94" s="331"/>
      <c r="M94" s="331"/>
      <c r="N94" s="331"/>
      <c r="O94" s="331"/>
      <c r="P94" s="331"/>
      <c r="Q94" s="332"/>
      <c r="R94" s="394"/>
      <c r="S94" s="395"/>
      <c r="T94" s="396"/>
      <c r="U94" s="178"/>
      <c r="V94" s="179"/>
      <c r="W94" s="179"/>
      <c r="X94" s="179"/>
      <c r="Y94" s="179"/>
      <c r="Z94" s="179"/>
      <c r="AA94" s="179"/>
      <c r="AB94" s="179"/>
      <c r="AC94" s="179"/>
      <c r="AD94" s="179"/>
      <c r="AE94" s="179"/>
      <c r="AF94" s="179"/>
      <c r="AG94" s="180"/>
    </row>
    <row r="95" spans="1:33" x14ac:dyDescent="0.25">
      <c r="A95" s="208"/>
      <c r="B95" s="313"/>
      <c r="C95" s="193"/>
      <c r="D95" s="372"/>
      <c r="E95" s="372"/>
      <c r="F95" s="372" t="s">
        <v>40</v>
      </c>
      <c r="G95" s="372"/>
      <c r="H95" s="372"/>
      <c r="I95" s="372"/>
      <c r="J95" s="372"/>
      <c r="K95" s="372"/>
      <c r="L95" s="372" t="s">
        <v>41</v>
      </c>
      <c r="M95" s="372"/>
      <c r="N95" s="372"/>
      <c r="O95" s="372"/>
      <c r="P95" s="372"/>
      <c r="Q95" s="378"/>
      <c r="R95" s="394"/>
      <c r="S95" s="395"/>
      <c r="T95" s="396"/>
      <c r="U95" s="178"/>
      <c r="V95" s="179"/>
      <c r="W95" s="179"/>
      <c r="X95" s="179"/>
      <c r="Y95" s="179"/>
      <c r="Z95" s="179"/>
      <c r="AA95" s="179"/>
      <c r="AB95" s="179"/>
      <c r="AC95" s="179"/>
      <c r="AD95" s="179"/>
      <c r="AE95" s="179"/>
      <c r="AF95" s="179"/>
      <c r="AG95" s="180"/>
    </row>
    <row r="96" spans="1:33" x14ac:dyDescent="0.25">
      <c r="A96" s="208"/>
      <c r="B96" s="5" t="s">
        <v>132</v>
      </c>
      <c r="C96" s="452" t="s">
        <v>382</v>
      </c>
      <c r="D96" s="453"/>
      <c r="E96" s="453"/>
      <c r="F96" s="374"/>
      <c r="G96" s="374"/>
      <c r="H96" s="374"/>
      <c r="I96" s="374"/>
      <c r="J96" s="374"/>
      <c r="K96" s="374"/>
      <c r="L96" s="448"/>
      <c r="M96" s="448"/>
      <c r="N96" s="448"/>
      <c r="O96" s="448"/>
      <c r="P96" s="448"/>
      <c r="Q96" s="449"/>
      <c r="R96" s="394"/>
      <c r="S96" s="395"/>
      <c r="T96" s="396"/>
      <c r="U96" s="178"/>
      <c r="V96" s="179"/>
      <c r="W96" s="179"/>
      <c r="X96" s="179"/>
      <c r="Y96" s="179"/>
      <c r="Z96" s="179"/>
      <c r="AA96" s="179"/>
      <c r="AB96" s="179"/>
      <c r="AC96" s="179"/>
      <c r="AD96" s="179"/>
      <c r="AE96" s="179"/>
      <c r="AF96" s="179"/>
      <c r="AG96" s="180"/>
    </row>
    <row r="97" spans="1:33" x14ac:dyDescent="0.25">
      <c r="A97" s="208"/>
      <c r="B97" s="5" t="s">
        <v>133</v>
      </c>
      <c r="C97" s="188" t="s">
        <v>43</v>
      </c>
      <c r="D97" s="201"/>
      <c r="E97" s="201"/>
      <c r="F97" s="374"/>
      <c r="G97" s="374"/>
      <c r="H97" s="374"/>
      <c r="I97" s="374"/>
      <c r="J97" s="374"/>
      <c r="K97" s="374"/>
      <c r="L97" s="448"/>
      <c r="M97" s="448"/>
      <c r="N97" s="448"/>
      <c r="O97" s="448"/>
      <c r="P97" s="448"/>
      <c r="Q97" s="449"/>
      <c r="R97" s="394"/>
      <c r="S97" s="395"/>
      <c r="T97" s="396"/>
      <c r="U97" s="178"/>
      <c r="V97" s="179"/>
      <c r="W97" s="179"/>
      <c r="X97" s="179"/>
      <c r="Y97" s="179"/>
      <c r="Z97" s="179"/>
      <c r="AA97" s="179"/>
      <c r="AB97" s="179"/>
      <c r="AC97" s="179"/>
      <c r="AD97" s="179"/>
      <c r="AE97" s="179"/>
      <c r="AF97" s="179"/>
      <c r="AG97" s="180"/>
    </row>
    <row r="98" spans="1:33" x14ac:dyDescent="0.25">
      <c r="A98" s="208"/>
      <c r="B98" s="5" t="s">
        <v>134</v>
      </c>
      <c r="C98" s="188" t="s">
        <v>44</v>
      </c>
      <c r="D98" s="201"/>
      <c r="E98" s="201"/>
      <c r="F98" s="374"/>
      <c r="G98" s="374"/>
      <c r="H98" s="374"/>
      <c r="I98" s="374"/>
      <c r="J98" s="374"/>
      <c r="K98" s="374"/>
      <c r="L98" s="448"/>
      <c r="M98" s="448"/>
      <c r="N98" s="448"/>
      <c r="O98" s="448"/>
      <c r="P98" s="448"/>
      <c r="Q98" s="449"/>
      <c r="R98" s="394"/>
      <c r="S98" s="395"/>
      <c r="T98" s="396"/>
      <c r="U98" s="178"/>
      <c r="V98" s="179"/>
      <c r="W98" s="179"/>
      <c r="X98" s="179"/>
      <c r="Y98" s="179"/>
      <c r="Z98" s="179"/>
      <c r="AA98" s="179"/>
      <c r="AB98" s="179"/>
      <c r="AC98" s="179"/>
      <c r="AD98" s="179"/>
      <c r="AE98" s="179"/>
      <c r="AF98" s="179"/>
      <c r="AG98" s="180"/>
    </row>
    <row r="99" spans="1:33" x14ac:dyDescent="0.25">
      <c r="A99" s="208"/>
      <c r="B99" s="5" t="s">
        <v>135</v>
      </c>
      <c r="C99" s="188" t="s">
        <v>45</v>
      </c>
      <c r="D99" s="201"/>
      <c r="E99" s="201"/>
      <c r="F99" s="374"/>
      <c r="G99" s="374"/>
      <c r="H99" s="374"/>
      <c r="I99" s="374"/>
      <c r="J99" s="374"/>
      <c r="K99" s="374"/>
      <c r="L99" s="448"/>
      <c r="M99" s="448"/>
      <c r="N99" s="448"/>
      <c r="O99" s="448"/>
      <c r="P99" s="448"/>
      <c r="Q99" s="449"/>
      <c r="R99" s="394"/>
      <c r="S99" s="395"/>
      <c r="T99" s="396"/>
      <c r="U99" s="178"/>
      <c r="V99" s="179"/>
      <c r="W99" s="179"/>
      <c r="X99" s="179"/>
      <c r="Y99" s="179"/>
      <c r="Z99" s="179"/>
      <c r="AA99" s="179"/>
      <c r="AB99" s="179"/>
      <c r="AC99" s="179"/>
      <c r="AD99" s="179"/>
      <c r="AE99" s="179"/>
      <c r="AF99" s="179"/>
      <c r="AG99" s="180"/>
    </row>
    <row r="100" spans="1:33" x14ac:dyDescent="0.25">
      <c r="A100" s="208"/>
      <c r="B100" s="5" t="s">
        <v>136</v>
      </c>
      <c r="C100" s="188" t="s">
        <v>46</v>
      </c>
      <c r="D100" s="201"/>
      <c r="E100" s="201"/>
      <c r="F100" s="374"/>
      <c r="G100" s="374"/>
      <c r="H100" s="374"/>
      <c r="I100" s="374"/>
      <c r="J100" s="374"/>
      <c r="K100" s="374"/>
      <c r="L100" s="448"/>
      <c r="M100" s="448"/>
      <c r="N100" s="448"/>
      <c r="O100" s="448"/>
      <c r="P100" s="448"/>
      <c r="Q100" s="449"/>
      <c r="R100" s="394"/>
      <c r="S100" s="395"/>
      <c r="T100" s="396"/>
      <c r="U100" s="178"/>
      <c r="V100" s="179"/>
      <c r="W100" s="179"/>
      <c r="X100" s="179"/>
      <c r="Y100" s="179"/>
      <c r="Z100" s="179"/>
      <c r="AA100" s="179"/>
      <c r="AB100" s="179"/>
      <c r="AC100" s="179"/>
      <c r="AD100" s="179"/>
      <c r="AE100" s="179"/>
      <c r="AF100" s="179"/>
      <c r="AG100" s="180"/>
    </row>
    <row r="101" spans="1:33" x14ac:dyDescent="0.25">
      <c r="A101" s="208"/>
      <c r="B101" s="5" t="s">
        <v>137</v>
      </c>
      <c r="C101" s="188" t="s">
        <v>47</v>
      </c>
      <c r="D101" s="201"/>
      <c r="E101" s="201"/>
      <c r="F101" s="374"/>
      <c r="G101" s="374"/>
      <c r="H101" s="374"/>
      <c r="I101" s="374"/>
      <c r="J101" s="374"/>
      <c r="K101" s="374"/>
      <c r="L101" s="448"/>
      <c r="M101" s="448"/>
      <c r="N101" s="448"/>
      <c r="O101" s="448"/>
      <c r="P101" s="448"/>
      <c r="Q101" s="449"/>
      <c r="R101" s="394"/>
      <c r="S101" s="395"/>
      <c r="T101" s="396"/>
      <c r="U101" s="178"/>
      <c r="V101" s="179"/>
      <c r="W101" s="179"/>
      <c r="X101" s="179"/>
      <c r="Y101" s="179"/>
      <c r="Z101" s="179"/>
      <c r="AA101" s="179"/>
      <c r="AB101" s="179"/>
      <c r="AC101" s="179"/>
      <c r="AD101" s="179"/>
      <c r="AE101" s="179"/>
      <c r="AF101" s="179"/>
      <c r="AG101" s="180"/>
    </row>
    <row r="102" spans="1:33" x14ac:dyDescent="0.25">
      <c r="A102" s="208"/>
      <c r="B102" s="5" t="s">
        <v>138</v>
      </c>
      <c r="C102" s="188" t="s">
        <v>48</v>
      </c>
      <c r="D102" s="201"/>
      <c r="E102" s="201"/>
      <c r="F102" s="374"/>
      <c r="G102" s="374"/>
      <c r="H102" s="374"/>
      <c r="I102" s="374"/>
      <c r="J102" s="374"/>
      <c r="K102" s="374"/>
      <c r="L102" s="448"/>
      <c r="M102" s="448"/>
      <c r="N102" s="448"/>
      <c r="O102" s="448"/>
      <c r="P102" s="448"/>
      <c r="Q102" s="449"/>
      <c r="R102" s="394"/>
      <c r="S102" s="395"/>
      <c r="T102" s="396"/>
      <c r="U102" s="178"/>
      <c r="V102" s="179"/>
      <c r="W102" s="179"/>
      <c r="X102" s="179"/>
      <c r="Y102" s="179"/>
      <c r="Z102" s="179"/>
      <c r="AA102" s="179"/>
      <c r="AB102" s="179"/>
      <c r="AC102" s="179"/>
      <c r="AD102" s="179"/>
      <c r="AE102" s="179"/>
      <c r="AF102" s="179"/>
      <c r="AG102" s="180"/>
    </row>
    <row r="103" spans="1:33" ht="15.75" thickBot="1" x14ac:dyDescent="0.3">
      <c r="A103" s="446"/>
      <c r="B103" s="8" t="s">
        <v>139</v>
      </c>
      <c r="C103" s="197" t="s">
        <v>49</v>
      </c>
      <c r="D103" s="445"/>
      <c r="E103" s="445"/>
      <c r="F103" s="447"/>
      <c r="G103" s="447"/>
      <c r="H103" s="447"/>
      <c r="I103" s="447"/>
      <c r="J103" s="447"/>
      <c r="K103" s="447"/>
      <c r="L103" s="450"/>
      <c r="M103" s="450"/>
      <c r="N103" s="450"/>
      <c r="O103" s="450"/>
      <c r="P103" s="450"/>
      <c r="Q103" s="451"/>
      <c r="R103" s="397"/>
      <c r="S103" s="398"/>
      <c r="T103" s="399"/>
      <c r="U103" s="181"/>
      <c r="V103" s="182"/>
      <c r="W103" s="182"/>
      <c r="X103" s="182"/>
      <c r="Y103" s="182"/>
      <c r="Z103" s="182"/>
      <c r="AA103" s="182"/>
      <c r="AB103" s="182"/>
      <c r="AC103" s="182"/>
      <c r="AD103" s="182"/>
      <c r="AE103" s="182"/>
      <c r="AF103" s="182"/>
      <c r="AG103" s="183"/>
    </row>
    <row r="104" spans="1:33" ht="16.5" thickBot="1" x14ac:dyDescent="0.3">
      <c r="A104" s="250" t="s">
        <v>53</v>
      </c>
      <c r="B104" s="251"/>
      <c r="C104" s="251"/>
      <c r="D104" s="251"/>
      <c r="E104" s="251"/>
      <c r="F104" s="251"/>
      <c r="G104" s="251"/>
      <c r="H104" s="251"/>
      <c r="I104" s="251"/>
      <c r="J104" s="251"/>
      <c r="K104" s="251"/>
      <c r="L104" s="251"/>
      <c r="M104" s="251"/>
      <c r="N104" s="251"/>
      <c r="O104" s="251"/>
      <c r="P104" s="251"/>
      <c r="Q104" s="251"/>
      <c r="R104" s="251"/>
      <c r="S104" s="251"/>
      <c r="T104" s="252"/>
      <c r="U104" s="213" t="s">
        <v>115</v>
      </c>
      <c r="V104" s="214"/>
      <c r="W104" s="214"/>
      <c r="X104" s="214"/>
      <c r="Y104" s="214"/>
      <c r="Z104" s="214"/>
      <c r="AA104" s="214"/>
      <c r="AB104" s="214"/>
      <c r="AC104" s="214"/>
      <c r="AD104" s="214"/>
      <c r="AE104" s="214"/>
      <c r="AF104" s="214"/>
      <c r="AG104" s="215"/>
    </row>
    <row r="105" spans="1:33" x14ac:dyDescent="0.25">
      <c r="A105" s="460" t="s">
        <v>140</v>
      </c>
      <c r="B105" s="393"/>
      <c r="C105" s="461" t="s">
        <v>195</v>
      </c>
      <c r="D105" s="461"/>
      <c r="E105" s="461"/>
      <c r="F105" s="461"/>
      <c r="G105" s="461"/>
      <c r="H105" s="461"/>
      <c r="I105" s="461"/>
      <c r="J105" s="461"/>
      <c r="K105" s="461"/>
      <c r="L105" s="461"/>
      <c r="M105" s="461"/>
      <c r="N105" s="391"/>
      <c r="O105" s="392"/>
      <c r="P105" s="392"/>
      <c r="Q105" s="392"/>
      <c r="R105" s="392"/>
      <c r="S105" s="392"/>
      <c r="T105" s="393"/>
      <c r="U105" s="175" t="s">
        <v>387</v>
      </c>
      <c r="V105" s="383"/>
      <c r="W105" s="383"/>
      <c r="X105" s="383"/>
      <c r="Y105" s="383"/>
      <c r="Z105" s="383"/>
      <c r="AA105" s="383"/>
      <c r="AB105" s="383"/>
      <c r="AC105" s="383"/>
      <c r="AD105" s="383"/>
      <c r="AE105" s="383"/>
      <c r="AF105" s="383"/>
      <c r="AG105" s="384"/>
    </row>
    <row r="106" spans="1:33" x14ac:dyDescent="0.25">
      <c r="A106" s="171"/>
      <c r="B106" s="415"/>
      <c r="C106" s="192" t="s">
        <v>54</v>
      </c>
      <c r="D106" s="192"/>
      <c r="E106" s="192"/>
      <c r="F106" s="192"/>
      <c r="G106" s="192"/>
      <c r="H106" s="192"/>
      <c r="I106" s="192"/>
      <c r="J106" s="193"/>
      <c r="K106" s="312" t="s">
        <v>383</v>
      </c>
      <c r="L106" s="192"/>
      <c r="M106" s="192"/>
      <c r="N106" s="394"/>
      <c r="O106" s="395"/>
      <c r="P106" s="395"/>
      <c r="Q106" s="395"/>
      <c r="R106" s="395"/>
      <c r="S106" s="395"/>
      <c r="T106" s="396"/>
      <c r="U106" s="385"/>
      <c r="V106" s="386"/>
      <c r="W106" s="386"/>
      <c r="X106" s="386"/>
      <c r="Y106" s="386"/>
      <c r="Z106" s="386"/>
      <c r="AA106" s="386"/>
      <c r="AB106" s="386"/>
      <c r="AC106" s="386"/>
      <c r="AD106" s="386"/>
      <c r="AE106" s="386"/>
      <c r="AF106" s="386"/>
      <c r="AG106" s="387"/>
    </row>
    <row r="107" spans="1:33" ht="34.5" customHeight="1" x14ac:dyDescent="0.25">
      <c r="A107" s="171"/>
      <c r="B107" s="6" t="s">
        <v>141</v>
      </c>
      <c r="C107" s="454" t="s">
        <v>16</v>
      </c>
      <c r="D107" s="454"/>
      <c r="E107" s="454"/>
      <c r="F107" s="454"/>
      <c r="G107" s="454"/>
      <c r="H107" s="454"/>
      <c r="I107" s="454"/>
      <c r="J107" s="455"/>
      <c r="K107" s="426"/>
      <c r="L107" s="422"/>
      <c r="M107" s="422"/>
      <c r="N107" s="394"/>
      <c r="O107" s="395"/>
      <c r="P107" s="395"/>
      <c r="Q107" s="395"/>
      <c r="R107" s="395"/>
      <c r="S107" s="395"/>
      <c r="T107" s="396"/>
      <c r="U107" s="385"/>
      <c r="V107" s="386"/>
      <c r="W107" s="386"/>
      <c r="X107" s="386"/>
      <c r="Y107" s="386"/>
      <c r="Z107" s="386"/>
      <c r="AA107" s="386"/>
      <c r="AB107" s="386"/>
      <c r="AC107" s="386"/>
      <c r="AD107" s="386"/>
      <c r="AE107" s="386"/>
      <c r="AF107" s="386"/>
      <c r="AG107" s="387"/>
    </row>
    <row r="108" spans="1:33" ht="30" customHeight="1" x14ac:dyDescent="0.25">
      <c r="A108" s="171"/>
      <c r="B108" s="6" t="s">
        <v>142</v>
      </c>
      <c r="C108" s="456" t="s">
        <v>17</v>
      </c>
      <c r="D108" s="456"/>
      <c r="E108" s="456"/>
      <c r="F108" s="456"/>
      <c r="G108" s="456"/>
      <c r="H108" s="456"/>
      <c r="I108" s="456"/>
      <c r="J108" s="457"/>
      <c r="K108" s="426"/>
      <c r="L108" s="422"/>
      <c r="M108" s="422"/>
      <c r="N108" s="394"/>
      <c r="O108" s="395"/>
      <c r="P108" s="395"/>
      <c r="Q108" s="395"/>
      <c r="R108" s="395"/>
      <c r="S108" s="395"/>
      <c r="T108" s="396"/>
      <c r="U108" s="385"/>
      <c r="V108" s="386"/>
      <c r="W108" s="386"/>
      <c r="X108" s="386"/>
      <c r="Y108" s="386"/>
      <c r="Z108" s="386"/>
      <c r="AA108" s="386"/>
      <c r="AB108" s="386"/>
      <c r="AC108" s="386"/>
      <c r="AD108" s="386"/>
      <c r="AE108" s="386"/>
      <c r="AF108" s="386"/>
      <c r="AG108" s="387"/>
    </row>
    <row r="109" spans="1:33" ht="30" customHeight="1" x14ac:dyDescent="0.25">
      <c r="A109" s="171"/>
      <c r="B109" s="6" t="s">
        <v>143</v>
      </c>
      <c r="C109" s="456" t="s">
        <v>19</v>
      </c>
      <c r="D109" s="456"/>
      <c r="E109" s="456"/>
      <c r="F109" s="456"/>
      <c r="G109" s="456"/>
      <c r="H109" s="456"/>
      <c r="I109" s="456"/>
      <c r="J109" s="457"/>
      <c r="K109" s="426"/>
      <c r="L109" s="422"/>
      <c r="M109" s="422"/>
      <c r="N109" s="394"/>
      <c r="O109" s="395"/>
      <c r="P109" s="395"/>
      <c r="Q109" s="395"/>
      <c r="R109" s="395"/>
      <c r="S109" s="395"/>
      <c r="T109" s="396"/>
      <c r="U109" s="385"/>
      <c r="V109" s="386"/>
      <c r="W109" s="386"/>
      <c r="X109" s="386"/>
      <c r="Y109" s="386"/>
      <c r="Z109" s="386"/>
      <c r="AA109" s="386"/>
      <c r="AB109" s="386"/>
      <c r="AC109" s="386"/>
      <c r="AD109" s="386"/>
      <c r="AE109" s="386"/>
      <c r="AF109" s="386"/>
      <c r="AG109" s="387"/>
    </row>
    <row r="110" spans="1:33" ht="29.25" customHeight="1" x14ac:dyDescent="0.25">
      <c r="A110" s="171"/>
      <c r="B110" s="6" t="s">
        <v>144</v>
      </c>
      <c r="C110" s="456" t="s">
        <v>21</v>
      </c>
      <c r="D110" s="456"/>
      <c r="E110" s="456"/>
      <c r="F110" s="456"/>
      <c r="G110" s="456"/>
      <c r="H110" s="456"/>
      <c r="I110" s="456"/>
      <c r="J110" s="457"/>
      <c r="K110" s="426"/>
      <c r="L110" s="422"/>
      <c r="M110" s="422"/>
      <c r="N110" s="394"/>
      <c r="O110" s="395"/>
      <c r="P110" s="395"/>
      <c r="Q110" s="395"/>
      <c r="R110" s="395"/>
      <c r="S110" s="395"/>
      <c r="T110" s="396"/>
      <c r="U110" s="385"/>
      <c r="V110" s="386"/>
      <c r="W110" s="386"/>
      <c r="X110" s="386"/>
      <c r="Y110" s="386"/>
      <c r="Z110" s="386"/>
      <c r="AA110" s="386"/>
      <c r="AB110" s="386"/>
      <c r="AC110" s="386"/>
      <c r="AD110" s="386"/>
      <c r="AE110" s="386"/>
      <c r="AF110" s="386"/>
      <c r="AG110" s="387"/>
    </row>
    <row r="111" spans="1:33" ht="30.75" customHeight="1" x14ac:dyDescent="0.25">
      <c r="A111" s="171"/>
      <c r="B111" s="6" t="s">
        <v>145</v>
      </c>
      <c r="C111" s="456" t="s">
        <v>20</v>
      </c>
      <c r="D111" s="456"/>
      <c r="E111" s="456"/>
      <c r="F111" s="456"/>
      <c r="G111" s="456"/>
      <c r="H111" s="456"/>
      <c r="I111" s="456"/>
      <c r="J111" s="457"/>
      <c r="K111" s="426"/>
      <c r="L111" s="422"/>
      <c r="M111" s="422"/>
      <c r="N111" s="394"/>
      <c r="O111" s="395"/>
      <c r="P111" s="395"/>
      <c r="Q111" s="395"/>
      <c r="R111" s="395"/>
      <c r="S111" s="395"/>
      <c r="T111" s="396"/>
      <c r="U111" s="385"/>
      <c r="V111" s="386"/>
      <c r="W111" s="386"/>
      <c r="X111" s="386"/>
      <c r="Y111" s="386"/>
      <c r="Z111" s="386"/>
      <c r="AA111" s="386"/>
      <c r="AB111" s="386"/>
      <c r="AC111" s="386"/>
      <c r="AD111" s="386"/>
      <c r="AE111" s="386"/>
      <c r="AF111" s="386"/>
      <c r="AG111" s="387"/>
    </row>
    <row r="112" spans="1:33" ht="29.25" customHeight="1" x14ac:dyDescent="0.25">
      <c r="A112" s="171"/>
      <c r="B112" s="6" t="s">
        <v>146</v>
      </c>
      <c r="C112" s="456" t="s">
        <v>56</v>
      </c>
      <c r="D112" s="456"/>
      <c r="E112" s="456"/>
      <c r="F112" s="456"/>
      <c r="G112" s="456"/>
      <c r="H112" s="456"/>
      <c r="I112" s="456"/>
      <c r="J112" s="457"/>
      <c r="K112" s="426"/>
      <c r="L112" s="422"/>
      <c r="M112" s="422"/>
      <c r="N112" s="394"/>
      <c r="O112" s="395"/>
      <c r="P112" s="395"/>
      <c r="Q112" s="395"/>
      <c r="R112" s="395"/>
      <c r="S112" s="395"/>
      <c r="T112" s="396"/>
      <c r="U112" s="385"/>
      <c r="V112" s="386"/>
      <c r="W112" s="386"/>
      <c r="X112" s="386"/>
      <c r="Y112" s="386"/>
      <c r="Z112" s="386"/>
      <c r="AA112" s="386"/>
      <c r="AB112" s="386"/>
      <c r="AC112" s="386"/>
      <c r="AD112" s="386"/>
      <c r="AE112" s="386"/>
      <c r="AF112" s="386"/>
      <c r="AG112" s="387"/>
    </row>
    <row r="113" spans="1:33" ht="15.75" thickBot="1" x14ac:dyDescent="0.3">
      <c r="A113" s="173"/>
      <c r="B113" s="7" t="s">
        <v>147</v>
      </c>
      <c r="C113" s="458" t="s">
        <v>385</v>
      </c>
      <c r="D113" s="458"/>
      <c r="E113" s="458"/>
      <c r="F113" s="458"/>
      <c r="G113" s="458"/>
      <c r="H113" s="458"/>
      <c r="I113" s="458"/>
      <c r="J113" s="459"/>
      <c r="K113" s="427"/>
      <c r="L113" s="424"/>
      <c r="M113" s="424"/>
      <c r="N113" s="394"/>
      <c r="O113" s="395"/>
      <c r="P113" s="395"/>
      <c r="Q113" s="395"/>
      <c r="R113" s="395"/>
      <c r="S113" s="395"/>
      <c r="T113" s="396"/>
      <c r="U113" s="385"/>
      <c r="V113" s="386"/>
      <c r="W113" s="386"/>
      <c r="X113" s="386"/>
      <c r="Y113" s="386"/>
      <c r="Z113" s="386"/>
      <c r="AA113" s="386"/>
      <c r="AB113" s="386"/>
      <c r="AC113" s="386"/>
      <c r="AD113" s="386"/>
      <c r="AE113" s="386"/>
      <c r="AF113" s="386"/>
      <c r="AG113" s="387"/>
    </row>
    <row r="114" spans="1:33" ht="15.75" thickTop="1" x14ac:dyDescent="0.25">
      <c r="A114" s="428" t="s">
        <v>148</v>
      </c>
      <c r="B114" s="462"/>
      <c r="C114" s="350" t="s">
        <v>196</v>
      </c>
      <c r="D114" s="350"/>
      <c r="E114" s="350"/>
      <c r="F114" s="350"/>
      <c r="G114" s="350"/>
      <c r="H114" s="350"/>
      <c r="I114" s="350"/>
      <c r="J114" s="350"/>
      <c r="K114" s="350"/>
      <c r="L114" s="350"/>
      <c r="M114" s="351"/>
      <c r="N114" s="394"/>
      <c r="O114" s="395"/>
      <c r="P114" s="395"/>
      <c r="Q114" s="395"/>
      <c r="R114" s="395"/>
      <c r="S114" s="395"/>
      <c r="T114" s="396"/>
      <c r="U114" s="385"/>
      <c r="V114" s="386"/>
      <c r="W114" s="386"/>
      <c r="X114" s="386"/>
      <c r="Y114" s="386"/>
      <c r="Z114" s="386"/>
      <c r="AA114" s="386"/>
      <c r="AB114" s="386"/>
      <c r="AC114" s="386"/>
      <c r="AD114" s="386"/>
      <c r="AE114" s="386"/>
      <c r="AF114" s="386"/>
      <c r="AG114" s="387"/>
    </row>
    <row r="115" spans="1:33" x14ac:dyDescent="0.25">
      <c r="A115" s="171"/>
      <c r="B115" s="415"/>
      <c r="C115" s="192" t="s">
        <v>386</v>
      </c>
      <c r="D115" s="192"/>
      <c r="E115" s="192"/>
      <c r="F115" s="192"/>
      <c r="G115" s="192"/>
      <c r="H115" s="192"/>
      <c r="I115" s="192"/>
      <c r="J115" s="193"/>
      <c r="K115" s="312" t="s">
        <v>55</v>
      </c>
      <c r="L115" s="192"/>
      <c r="M115" s="313"/>
      <c r="N115" s="394"/>
      <c r="O115" s="395"/>
      <c r="P115" s="395"/>
      <c r="Q115" s="395"/>
      <c r="R115" s="395"/>
      <c r="S115" s="395"/>
      <c r="T115" s="396"/>
      <c r="U115" s="385"/>
      <c r="V115" s="386"/>
      <c r="W115" s="386"/>
      <c r="X115" s="386"/>
      <c r="Y115" s="386"/>
      <c r="Z115" s="386"/>
      <c r="AA115" s="386"/>
      <c r="AB115" s="386"/>
      <c r="AC115" s="386"/>
      <c r="AD115" s="386"/>
      <c r="AE115" s="386"/>
      <c r="AF115" s="386"/>
      <c r="AG115" s="387"/>
    </row>
    <row r="116" spans="1:33" x14ac:dyDescent="0.25">
      <c r="A116" s="171"/>
      <c r="B116" s="18" t="s">
        <v>149</v>
      </c>
      <c r="C116" s="187" t="s">
        <v>58</v>
      </c>
      <c r="D116" s="187"/>
      <c r="E116" s="187"/>
      <c r="F116" s="187"/>
      <c r="G116" s="187"/>
      <c r="H116" s="187"/>
      <c r="I116" s="187"/>
      <c r="J116" s="188"/>
      <c r="K116" s="195"/>
      <c r="L116" s="268"/>
      <c r="M116" s="290"/>
      <c r="N116" s="394"/>
      <c r="O116" s="395"/>
      <c r="P116" s="395"/>
      <c r="Q116" s="395"/>
      <c r="R116" s="395"/>
      <c r="S116" s="395"/>
      <c r="T116" s="396"/>
      <c r="U116" s="385"/>
      <c r="V116" s="386"/>
      <c r="W116" s="386"/>
      <c r="X116" s="386"/>
      <c r="Y116" s="386"/>
      <c r="Z116" s="386"/>
      <c r="AA116" s="386"/>
      <c r="AB116" s="386"/>
      <c r="AC116" s="386"/>
      <c r="AD116" s="386"/>
      <c r="AE116" s="386"/>
      <c r="AF116" s="386"/>
      <c r="AG116" s="387"/>
    </row>
    <row r="117" spans="1:33" x14ac:dyDescent="0.25">
      <c r="A117" s="171"/>
      <c r="B117" s="18" t="s">
        <v>150</v>
      </c>
      <c r="C117" s="187" t="s">
        <v>356</v>
      </c>
      <c r="D117" s="187"/>
      <c r="E117" s="187"/>
      <c r="F117" s="187"/>
      <c r="G117" s="187"/>
      <c r="H117" s="187"/>
      <c r="I117" s="187"/>
      <c r="J117" s="188"/>
      <c r="K117" s="195"/>
      <c r="L117" s="268"/>
      <c r="M117" s="290"/>
      <c r="N117" s="394"/>
      <c r="O117" s="395"/>
      <c r="P117" s="395"/>
      <c r="Q117" s="395"/>
      <c r="R117" s="395"/>
      <c r="S117" s="395"/>
      <c r="T117" s="396"/>
      <c r="U117" s="385"/>
      <c r="V117" s="386"/>
      <c r="W117" s="386"/>
      <c r="X117" s="386"/>
      <c r="Y117" s="386"/>
      <c r="Z117" s="386"/>
      <c r="AA117" s="386"/>
      <c r="AB117" s="386"/>
      <c r="AC117" s="386"/>
      <c r="AD117" s="386"/>
      <c r="AE117" s="386"/>
      <c r="AF117" s="386"/>
      <c r="AG117" s="387"/>
    </row>
    <row r="118" spans="1:33" ht="15.75" thickBot="1" x14ac:dyDescent="0.3">
      <c r="A118" s="173"/>
      <c r="B118" s="20" t="s">
        <v>151</v>
      </c>
      <c r="C118" s="468" t="s">
        <v>57</v>
      </c>
      <c r="D118" s="468"/>
      <c r="E118" s="468"/>
      <c r="F118" s="468"/>
      <c r="G118" s="468"/>
      <c r="H118" s="468"/>
      <c r="I118" s="468"/>
      <c r="J118" s="469"/>
      <c r="K118" s="465"/>
      <c r="L118" s="466"/>
      <c r="M118" s="467"/>
      <c r="N118" s="394"/>
      <c r="O118" s="395"/>
      <c r="P118" s="395"/>
      <c r="Q118" s="395"/>
      <c r="R118" s="395"/>
      <c r="S118" s="395"/>
      <c r="T118" s="396"/>
      <c r="U118" s="385"/>
      <c r="V118" s="386"/>
      <c r="W118" s="386"/>
      <c r="X118" s="386"/>
      <c r="Y118" s="386"/>
      <c r="Z118" s="386"/>
      <c r="AA118" s="386"/>
      <c r="AB118" s="386"/>
      <c r="AC118" s="386"/>
      <c r="AD118" s="386"/>
      <c r="AE118" s="386"/>
      <c r="AF118" s="386"/>
      <c r="AG118" s="387"/>
    </row>
    <row r="119" spans="1:33" ht="15.75" thickTop="1" x14ac:dyDescent="0.25">
      <c r="A119" s="171" t="s">
        <v>157</v>
      </c>
      <c r="B119" s="478"/>
      <c r="C119" s="477" t="s">
        <v>197</v>
      </c>
      <c r="D119" s="461"/>
      <c r="E119" s="461"/>
      <c r="F119" s="461"/>
      <c r="G119" s="461"/>
      <c r="H119" s="461"/>
      <c r="I119" s="461"/>
      <c r="J119" s="461"/>
      <c r="K119" s="461"/>
      <c r="L119" s="461"/>
      <c r="M119" s="461"/>
      <c r="N119" s="461"/>
      <c r="O119" s="461"/>
      <c r="P119" s="461"/>
      <c r="Q119" s="461"/>
      <c r="R119" s="461"/>
      <c r="S119" s="461"/>
      <c r="T119" s="472"/>
      <c r="U119" s="386"/>
      <c r="V119" s="386"/>
      <c r="W119" s="386"/>
      <c r="X119" s="386"/>
      <c r="Y119" s="386"/>
      <c r="Z119" s="386"/>
      <c r="AA119" s="386"/>
      <c r="AB119" s="386"/>
      <c r="AC119" s="386"/>
      <c r="AD119" s="386"/>
      <c r="AE119" s="386"/>
      <c r="AF119" s="386"/>
      <c r="AG119" s="387"/>
    </row>
    <row r="120" spans="1:33" ht="30" customHeight="1" x14ac:dyDescent="0.25">
      <c r="A120" s="171"/>
      <c r="B120" s="478"/>
      <c r="C120" s="463" t="s">
        <v>155</v>
      </c>
      <c r="D120" s="233"/>
      <c r="E120" s="233"/>
      <c r="F120" s="233"/>
      <c r="G120" s="232" t="s">
        <v>152</v>
      </c>
      <c r="H120" s="233"/>
      <c r="I120" s="233"/>
      <c r="J120" s="233"/>
      <c r="K120" s="232" t="s">
        <v>153</v>
      </c>
      <c r="L120" s="233"/>
      <c r="M120" s="233"/>
      <c r="N120" s="233"/>
      <c r="O120" s="464" t="s">
        <v>154</v>
      </c>
      <c r="P120" s="464"/>
      <c r="Q120" s="464"/>
      <c r="R120" s="464"/>
      <c r="S120" s="232" t="s">
        <v>156</v>
      </c>
      <c r="T120" s="485"/>
      <c r="U120" s="386"/>
      <c r="V120" s="386"/>
      <c r="W120" s="386"/>
      <c r="X120" s="386"/>
      <c r="Y120" s="386"/>
      <c r="Z120" s="386"/>
      <c r="AA120" s="386"/>
      <c r="AB120" s="386"/>
      <c r="AC120" s="386"/>
      <c r="AD120" s="386"/>
      <c r="AE120" s="386"/>
      <c r="AF120" s="386"/>
      <c r="AG120" s="387"/>
    </row>
    <row r="121" spans="1:33" x14ac:dyDescent="0.25">
      <c r="A121" s="171"/>
      <c r="B121" s="478"/>
      <c r="C121" s="470"/>
      <c r="D121" s="268"/>
      <c r="E121" s="268"/>
      <c r="F121" s="223"/>
      <c r="G121" s="195"/>
      <c r="H121" s="268"/>
      <c r="I121" s="268"/>
      <c r="J121" s="223"/>
      <c r="K121" s="195"/>
      <c r="L121" s="268"/>
      <c r="M121" s="268"/>
      <c r="N121" s="223"/>
      <c r="O121" s="195"/>
      <c r="P121" s="268"/>
      <c r="Q121" s="268"/>
      <c r="R121" s="223"/>
      <c r="S121" s="312">
        <f>O121*K121</f>
        <v>0</v>
      </c>
      <c r="T121" s="313"/>
      <c r="U121" s="386"/>
      <c r="V121" s="386"/>
      <c r="W121" s="386"/>
      <c r="X121" s="386"/>
      <c r="Y121" s="386"/>
      <c r="Z121" s="386"/>
      <c r="AA121" s="386"/>
      <c r="AB121" s="386"/>
      <c r="AC121" s="386"/>
      <c r="AD121" s="386"/>
      <c r="AE121" s="386"/>
      <c r="AF121" s="386"/>
      <c r="AG121" s="387"/>
    </row>
    <row r="122" spans="1:33" x14ac:dyDescent="0.25">
      <c r="A122" s="171"/>
      <c r="B122" s="478"/>
      <c r="C122" s="470"/>
      <c r="D122" s="268"/>
      <c r="E122" s="268"/>
      <c r="F122" s="223"/>
      <c r="G122" s="195"/>
      <c r="H122" s="268"/>
      <c r="I122" s="268"/>
      <c r="J122" s="223"/>
      <c r="K122" s="195"/>
      <c r="L122" s="268"/>
      <c r="M122" s="268"/>
      <c r="N122" s="223"/>
      <c r="O122" s="195"/>
      <c r="P122" s="268"/>
      <c r="Q122" s="268"/>
      <c r="R122" s="223"/>
      <c r="S122" s="312">
        <f t="shared" ref="S122:S129" si="0">O122*K122</f>
        <v>0</v>
      </c>
      <c r="T122" s="313"/>
      <c r="U122" s="386"/>
      <c r="V122" s="386"/>
      <c r="W122" s="386"/>
      <c r="X122" s="386"/>
      <c r="Y122" s="386"/>
      <c r="Z122" s="386"/>
      <c r="AA122" s="386"/>
      <c r="AB122" s="386"/>
      <c r="AC122" s="386"/>
      <c r="AD122" s="386"/>
      <c r="AE122" s="386"/>
      <c r="AF122" s="386"/>
      <c r="AG122" s="387"/>
    </row>
    <row r="123" spans="1:33" x14ac:dyDescent="0.25">
      <c r="A123" s="171"/>
      <c r="B123" s="478"/>
      <c r="C123" s="470"/>
      <c r="D123" s="268"/>
      <c r="E123" s="268"/>
      <c r="F123" s="223"/>
      <c r="G123" s="195"/>
      <c r="H123" s="268"/>
      <c r="I123" s="268"/>
      <c r="J123" s="223"/>
      <c r="K123" s="195"/>
      <c r="L123" s="268"/>
      <c r="M123" s="268"/>
      <c r="N123" s="223"/>
      <c r="O123" s="195"/>
      <c r="P123" s="268"/>
      <c r="Q123" s="268"/>
      <c r="R123" s="223"/>
      <c r="S123" s="312">
        <f t="shared" si="0"/>
        <v>0</v>
      </c>
      <c r="T123" s="313"/>
      <c r="U123" s="386"/>
      <c r="V123" s="386"/>
      <c r="W123" s="386"/>
      <c r="X123" s="386"/>
      <c r="Y123" s="386"/>
      <c r="Z123" s="386"/>
      <c r="AA123" s="386"/>
      <c r="AB123" s="386"/>
      <c r="AC123" s="386"/>
      <c r="AD123" s="386"/>
      <c r="AE123" s="386"/>
      <c r="AF123" s="386"/>
      <c r="AG123" s="387"/>
    </row>
    <row r="124" spans="1:33" x14ac:dyDescent="0.25">
      <c r="A124" s="171"/>
      <c r="B124" s="478"/>
      <c r="C124" s="470"/>
      <c r="D124" s="268"/>
      <c r="E124" s="268"/>
      <c r="F124" s="223"/>
      <c r="G124" s="195"/>
      <c r="H124" s="268"/>
      <c r="I124" s="268"/>
      <c r="J124" s="223"/>
      <c r="K124" s="195"/>
      <c r="L124" s="268"/>
      <c r="M124" s="268"/>
      <c r="N124" s="223"/>
      <c r="O124" s="195"/>
      <c r="P124" s="268"/>
      <c r="Q124" s="268"/>
      <c r="R124" s="223"/>
      <c r="S124" s="312">
        <f t="shared" si="0"/>
        <v>0</v>
      </c>
      <c r="T124" s="313"/>
      <c r="U124" s="386"/>
      <c r="V124" s="386"/>
      <c r="W124" s="386"/>
      <c r="X124" s="386"/>
      <c r="Y124" s="386"/>
      <c r="Z124" s="386"/>
      <c r="AA124" s="386"/>
      <c r="AB124" s="386"/>
      <c r="AC124" s="386"/>
      <c r="AD124" s="386"/>
      <c r="AE124" s="386"/>
      <c r="AF124" s="386"/>
      <c r="AG124" s="387"/>
    </row>
    <row r="125" spans="1:33" x14ac:dyDescent="0.25">
      <c r="A125" s="171"/>
      <c r="B125" s="478"/>
      <c r="C125" s="470"/>
      <c r="D125" s="268"/>
      <c r="E125" s="268"/>
      <c r="F125" s="223"/>
      <c r="G125" s="195"/>
      <c r="H125" s="268"/>
      <c r="I125" s="268"/>
      <c r="J125" s="223"/>
      <c r="K125" s="195"/>
      <c r="L125" s="268"/>
      <c r="M125" s="268"/>
      <c r="N125" s="223"/>
      <c r="O125" s="195"/>
      <c r="P125" s="268"/>
      <c r="Q125" s="268"/>
      <c r="R125" s="223"/>
      <c r="S125" s="312">
        <f t="shared" si="0"/>
        <v>0</v>
      </c>
      <c r="T125" s="313"/>
      <c r="U125" s="386"/>
      <c r="V125" s="386"/>
      <c r="W125" s="386"/>
      <c r="X125" s="386"/>
      <c r="Y125" s="386"/>
      <c r="Z125" s="386"/>
      <c r="AA125" s="386"/>
      <c r="AB125" s="386"/>
      <c r="AC125" s="386"/>
      <c r="AD125" s="386"/>
      <c r="AE125" s="386"/>
      <c r="AF125" s="386"/>
      <c r="AG125" s="387"/>
    </row>
    <row r="126" spans="1:33" x14ac:dyDescent="0.25">
      <c r="A126" s="171"/>
      <c r="B126" s="478"/>
      <c r="C126" s="470"/>
      <c r="D126" s="268"/>
      <c r="E126" s="268"/>
      <c r="F126" s="223"/>
      <c r="G126" s="195"/>
      <c r="H126" s="268"/>
      <c r="I126" s="268"/>
      <c r="J126" s="223"/>
      <c r="K126" s="195"/>
      <c r="L126" s="268"/>
      <c r="M126" s="268"/>
      <c r="N126" s="223"/>
      <c r="O126" s="195"/>
      <c r="P126" s="268"/>
      <c r="Q126" s="268"/>
      <c r="R126" s="223"/>
      <c r="S126" s="312">
        <f t="shared" si="0"/>
        <v>0</v>
      </c>
      <c r="T126" s="313"/>
      <c r="U126" s="386"/>
      <c r="V126" s="386"/>
      <c r="W126" s="386"/>
      <c r="X126" s="386"/>
      <c r="Y126" s="386"/>
      <c r="Z126" s="386"/>
      <c r="AA126" s="386"/>
      <c r="AB126" s="386"/>
      <c r="AC126" s="386"/>
      <c r="AD126" s="386"/>
      <c r="AE126" s="386"/>
      <c r="AF126" s="386"/>
      <c r="AG126" s="387"/>
    </row>
    <row r="127" spans="1:33" x14ac:dyDescent="0.25">
      <c r="A127" s="171"/>
      <c r="B127" s="478"/>
      <c r="C127" s="470"/>
      <c r="D127" s="268"/>
      <c r="E127" s="268"/>
      <c r="F127" s="223"/>
      <c r="G127" s="195"/>
      <c r="H127" s="268"/>
      <c r="I127" s="268"/>
      <c r="J127" s="223"/>
      <c r="K127" s="195"/>
      <c r="L127" s="268"/>
      <c r="M127" s="268"/>
      <c r="N127" s="223"/>
      <c r="O127" s="195"/>
      <c r="P127" s="268"/>
      <c r="Q127" s="268"/>
      <c r="R127" s="223"/>
      <c r="S127" s="312">
        <f t="shared" si="0"/>
        <v>0</v>
      </c>
      <c r="T127" s="313"/>
      <c r="U127" s="386"/>
      <c r="V127" s="386"/>
      <c r="W127" s="386"/>
      <c r="X127" s="386"/>
      <c r="Y127" s="386"/>
      <c r="Z127" s="386"/>
      <c r="AA127" s="386"/>
      <c r="AB127" s="386"/>
      <c r="AC127" s="386"/>
      <c r="AD127" s="386"/>
      <c r="AE127" s="386"/>
      <c r="AF127" s="386"/>
      <c r="AG127" s="387"/>
    </row>
    <row r="128" spans="1:33" x14ac:dyDescent="0.25">
      <c r="A128" s="171"/>
      <c r="B128" s="478"/>
      <c r="C128" s="470"/>
      <c r="D128" s="268"/>
      <c r="E128" s="268"/>
      <c r="F128" s="223"/>
      <c r="G128" s="195"/>
      <c r="H128" s="268"/>
      <c r="I128" s="268"/>
      <c r="J128" s="223"/>
      <c r="K128" s="195"/>
      <c r="L128" s="268"/>
      <c r="M128" s="268"/>
      <c r="N128" s="223"/>
      <c r="O128" s="195"/>
      <c r="P128" s="268"/>
      <c r="Q128" s="268"/>
      <c r="R128" s="223"/>
      <c r="S128" s="312">
        <f t="shared" si="0"/>
        <v>0</v>
      </c>
      <c r="T128" s="313"/>
      <c r="U128" s="386"/>
      <c r="V128" s="386"/>
      <c r="W128" s="386"/>
      <c r="X128" s="386"/>
      <c r="Y128" s="386"/>
      <c r="Z128" s="386"/>
      <c r="AA128" s="386"/>
      <c r="AB128" s="386"/>
      <c r="AC128" s="386"/>
      <c r="AD128" s="386"/>
      <c r="AE128" s="386"/>
      <c r="AF128" s="386"/>
      <c r="AG128" s="387"/>
    </row>
    <row r="129" spans="1:33" x14ac:dyDescent="0.25">
      <c r="A129" s="171"/>
      <c r="B129" s="478"/>
      <c r="C129" s="470"/>
      <c r="D129" s="268"/>
      <c r="E129" s="268"/>
      <c r="F129" s="223"/>
      <c r="G129" s="195"/>
      <c r="H129" s="268"/>
      <c r="I129" s="268"/>
      <c r="J129" s="223"/>
      <c r="K129" s="195"/>
      <c r="L129" s="268"/>
      <c r="M129" s="268"/>
      <c r="N129" s="223"/>
      <c r="O129" s="195"/>
      <c r="P129" s="268"/>
      <c r="Q129" s="268"/>
      <c r="R129" s="223"/>
      <c r="S129" s="312">
        <f t="shared" si="0"/>
        <v>0</v>
      </c>
      <c r="T129" s="313"/>
      <c r="U129" s="386"/>
      <c r="V129" s="386"/>
      <c r="W129" s="386"/>
      <c r="X129" s="386"/>
      <c r="Y129" s="386"/>
      <c r="Z129" s="386"/>
      <c r="AA129" s="386"/>
      <c r="AB129" s="386"/>
      <c r="AC129" s="386"/>
      <c r="AD129" s="386"/>
      <c r="AE129" s="386"/>
      <c r="AF129" s="386"/>
      <c r="AG129" s="387"/>
    </row>
    <row r="130" spans="1:33" ht="15.75" thickBot="1" x14ac:dyDescent="0.3">
      <c r="A130" s="173"/>
      <c r="B130" s="479"/>
      <c r="C130" s="471"/>
      <c r="D130" s="273"/>
      <c r="E130" s="273"/>
      <c r="F130" s="274"/>
      <c r="G130" s="272"/>
      <c r="H130" s="273"/>
      <c r="I130" s="273"/>
      <c r="J130" s="274"/>
      <c r="K130" s="272"/>
      <c r="L130" s="273"/>
      <c r="M130" s="273"/>
      <c r="N130" s="274"/>
      <c r="O130" s="272"/>
      <c r="P130" s="273"/>
      <c r="Q130" s="273"/>
      <c r="R130" s="274"/>
      <c r="S130" s="475">
        <f>O130*K130</f>
        <v>0</v>
      </c>
      <c r="T130" s="476"/>
      <c r="U130" s="386"/>
      <c r="V130" s="386"/>
      <c r="W130" s="386"/>
      <c r="X130" s="386"/>
      <c r="Y130" s="386"/>
      <c r="Z130" s="386"/>
      <c r="AA130" s="386"/>
      <c r="AB130" s="386"/>
      <c r="AC130" s="386"/>
      <c r="AD130" s="386"/>
      <c r="AE130" s="386"/>
      <c r="AF130" s="386"/>
      <c r="AG130" s="387"/>
    </row>
    <row r="131" spans="1:33" ht="15.75" thickTop="1" x14ac:dyDescent="0.25">
      <c r="A131" s="171" t="s">
        <v>158</v>
      </c>
      <c r="B131" s="172"/>
      <c r="C131" s="163" t="s">
        <v>384</v>
      </c>
      <c r="D131" s="164"/>
      <c r="E131" s="164"/>
      <c r="F131" s="164"/>
      <c r="G131" s="164"/>
      <c r="H131" s="164"/>
      <c r="I131" s="164"/>
      <c r="J131" s="164"/>
      <c r="K131" s="167" t="s">
        <v>367</v>
      </c>
      <c r="L131" s="167"/>
      <c r="M131" s="167"/>
      <c r="N131" s="167"/>
      <c r="O131" s="167"/>
      <c r="P131" s="167" t="s">
        <v>368</v>
      </c>
      <c r="Q131" s="167"/>
      <c r="R131" s="167"/>
      <c r="S131" s="167"/>
      <c r="T131" s="168"/>
      <c r="U131" s="386"/>
      <c r="V131" s="386"/>
      <c r="W131" s="386"/>
      <c r="X131" s="386"/>
      <c r="Y131" s="386"/>
      <c r="Z131" s="386"/>
      <c r="AA131" s="386"/>
      <c r="AB131" s="386"/>
      <c r="AC131" s="386"/>
      <c r="AD131" s="386"/>
      <c r="AE131" s="386"/>
      <c r="AF131" s="386"/>
      <c r="AG131" s="387"/>
    </row>
    <row r="132" spans="1:33" ht="15.75" thickBot="1" x14ac:dyDescent="0.3">
      <c r="A132" s="173"/>
      <c r="B132" s="174"/>
      <c r="C132" s="165"/>
      <c r="D132" s="166"/>
      <c r="E132" s="166"/>
      <c r="F132" s="166"/>
      <c r="G132" s="166"/>
      <c r="H132" s="166"/>
      <c r="I132" s="166"/>
      <c r="J132" s="166"/>
      <c r="K132" s="169"/>
      <c r="L132" s="169"/>
      <c r="M132" s="169"/>
      <c r="N132" s="169"/>
      <c r="O132" s="169"/>
      <c r="P132" s="169"/>
      <c r="Q132" s="169"/>
      <c r="R132" s="169"/>
      <c r="S132" s="169"/>
      <c r="T132" s="170"/>
      <c r="U132" s="386"/>
      <c r="V132" s="386"/>
      <c r="W132" s="386"/>
      <c r="X132" s="386"/>
      <c r="Y132" s="386"/>
      <c r="Z132" s="386"/>
      <c r="AA132" s="386"/>
      <c r="AB132" s="386"/>
      <c r="AC132" s="386"/>
      <c r="AD132" s="386"/>
      <c r="AE132" s="386"/>
      <c r="AF132" s="386"/>
      <c r="AG132" s="387"/>
    </row>
    <row r="133" spans="1:33" ht="45" customHeight="1" thickTop="1" thickBot="1" x14ac:dyDescent="0.3">
      <c r="A133" s="186" t="s">
        <v>369</v>
      </c>
      <c r="B133" s="484"/>
      <c r="C133" s="480" t="s">
        <v>198</v>
      </c>
      <c r="D133" s="481"/>
      <c r="E133" s="481"/>
      <c r="F133" s="481"/>
      <c r="G133" s="481"/>
      <c r="H133" s="481"/>
      <c r="I133" s="481"/>
      <c r="J133" s="481"/>
      <c r="K133" s="482"/>
      <c r="L133" s="482"/>
      <c r="M133" s="482"/>
      <c r="N133" s="482"/>
      <c r="O133" s="482"/>
      <c r="P133" s="482"/>
      <c r="Q133" s="482"/>
      <c r="R133" s="482"/>
      <c r="S133" s="482"/>
      <c r="T133" s="483"/>
      <c r="U133" s="389"/>
      <c r="V133" s="389"/>
      <c r="W133" s="389"/>
      <c r="X133" s="389"/>
      <c r="Y133" s="389"/>
      <c r="Z133" s="389"/>
      <c r="AA133" s="389"/>
      <c r="AB133" s="389"/>
      <c r="AC133" s="389"/>
      <c r="AD133" s="389"/>
      <c r="AE133" s="389"/>
      <c r="AF133" s="389"/>
      <c r="AG133" s="390"/>
    </row>
    <row r="134" spans="1:33" ht="16.5" thickBot="1" x14ac:dyDescent="0.3">
      <c r="A134" s="250" t="s">
        <v>59</v>
      </c>
      <c r="B134" s="251"/>
      <c r="C134" s="251"/>
      <c r="D134" s="251"/>
      <c r="E134" s="251"/>
      <c r="F134" s="251"/>
      <c r="G134" s="251"/>
      <c r="H134" s="251"/>
      <c r="I134" s="251"/>
      <c r="J134" s="251"/>
      <c r="K134" s="251"/>
      <c r="L134" s="251"/>
      <c r="M134" s="251"/>
      <c r="N134" s="251"/>
      <c r="O134" s="251"/>
      <c r="P134" s="251"/>
      <c r="Q134" s="251"/>
      <c r="R134" s="251"/>
      <c r="S134" s="251"/>
      <c r="T134" s="252"/>
      <c r="U134" s="213" t="s">
        <v>115</v>
      </c>
      <c r="V134" s="214"/>
      <c r="W134" s="214"/>
      <c r="X134" s="214"/>
      <c r="Y134" s="214"/>
      <c r="Z134" s="214"/>
      <c r="AA134" s="214"/>
      <c r="AB134" s="214"/>
      <c r="AC134" s="214"/>
      <c r="AD134" s="214"/>
      <c r="AE134" s="214"/>
      <c r="AF134" s="214"/>
      <c r="AG134" s="215"/>
    </row>
    <row r="135" spans="1:33" x14ac:dyDescent="0.25">
      <c r="A135" s="460" t="s">
        <v>165</v>
      </c>
      <c r="B135" s="393"/>
      <c r="C135" s="461" t="str">
        <f>"Kategorizirani sportaši u "&amp;ŠIFRARNIK!B1&amp;". godini*:"</f>
        <v>Kategorizirani sportaši u 2019. godini*:</v>
      </c>
      <c r="D135" s="461"/>
      <c r="E135" s="461"/>
      <c r="F135" s="461"/>
      <c r="G135" s="461"/>
      <c r="H135" s="461"/>
      <c r="I135" s="461"/>
      <c r="J135" s="461"/>
      <c r="K135" s="461"/>
      <c r="L135" s="472"/>
      <c r="M135" s="391"/>
      <c r="N135" s="392"/>
      <c r="O135" s="392"/>
      <c r="P135" s="392"/>
      <c r="Q135" s="392"/>
      <c r="R135" s="392"/>
      <c r="S135" s="392"/>
      <c r="T135" s="393"/>
      <c r="U135" s="175" t="s">
        <v>375</v>
      </c>
      <c r="V135" s="176"/>
      <c r="W135" s="176"/>
      <c r="X135" s="176"/>
      <c r="Y135" s="176"/>
      <c r="Z135" s="176"/>
      <c r="AA135" s="176"/>
      <c r="AB135" s="176"/>
      <c r="AC135" s="176"/>
      <c r="AD135" s="176"/>
      <c r="AE135" s="176"/>
      <c r="AF135" s="176"/>
      <c r="AG135" s="177"/>
    </row>
    <row r="136" spans="1:33" x14ac:dyDescent="0.25">
      <c r="A136" s="171"/>
      <c r="B136" s="415"/>
      <c r="C136" s="192" t="s">
        <v>167</v>
      </c>
      <c r="D136" s="192"/>
      <c r="E136" s="192"/>
      <c r="F136" s="192"/>
      <c r="G136" s="193"/>
      <c r="H136" s="312" t="s">
        <v>168</v>
      </c>
      <c r="I136" s="192"/>
      <c r="J136" s="192"/>
      <c r="K136" s="192"/>
      <c r="L136" s="313"/>
      <c r="M136" s="394"/>
      <c r="N136" s="395"/>
      <c r="O136" s="395"/>
      <c r="P136" s="395"/>
      <c r="Q136" s="395"/>
      <c r="R136" s="395"/>
      <c r="S136" s="395"/>
      <c r="T136" s="396"/>
      <c r="U136" s="178"/>
      <c r="V136" s="179"/>
      <c r="W136" s="179"/>
      <c r="X136" s="179"/>
      <c r="Y136" s="179"/>
      <c r="Z136" s="179"/>
      <c r="AA136" s="179"/>
      <c r="AB136" s="179"/>
      <c r="AC136" s="179"/>
      <c r="AD136" s="179"/>
      <c r="AE136" s="179"/>
      <c r="AF136" s="179"/>
      <c r="AG136" s="180"/>
    </row>
    <row r="137" spans="1:33" x14ac:dyDescent="0.25">
      <c r="A137" s="171"/>
      <c r="B137" s="9" t="s">
        <v>159</v>
      </c>
      <c r="C137" s="473" t="s">
        <v>7</v>
      </c>
      <c r="D137" s="473"/>
      <c r="E137" s="473"/>
      <c r="F137" s="473"/>
      <c r="G137" s="474"/>
      <c r="H137" s="195"/>
      <c r="I137" s="268"/>
      <c r="J137" s="268"/>
      <c r="K137" s="268"/>
      <c r="L137" s="290"/>
      <c r="M137" s="394"/>
      <c r="N137" s="395"/>
      <c r="O137" s="395"/>
      <c r="P137" s="395"/>
      <c r="Q137" s="395"/>
      <c r="R137" s="395"/>
      <c r="S137" s="395"/>
      <c r="T137" s="396"/>
      <c r="U137" s="178"/>
      <c r="V137" s="179"/>
      <c r="W137" s="179"/>
      <c r="X137" s="179"/>
      <c r="Y137" s="179"/>
      <c r="Z137" s="179"/>
      <c r="AA137" s="179"/>
      <c r="AB137" s="179"/>
      <c r="AC137" s="179"/>
      <c r="AD137" s="179"/>
      <c r="AE137" s="179"/>
      <c r="AF137" s="179"/>
      <c r="AG137" s="180"/>
    </row>
    <row r="138" spans="1:33" x14ac:dyDescent="0.25">
      <c r="A138" s="171"/>
      <c r="B138" s="9" t="s">
        <v>160</v>
      </c>
      <c r="C138" s="473" t="s">
        <v>8</v>
      </c>
      <c r="D138" s="473"/>
      <c r="E138" s="473"/>
      <c r="F138" s="473"/>
      <c r="G138" s="474"/>
      <c r="H138" s="195"/>
      <c r="I138" s="268"/>
      <c r="J138" s="268"/>
      <c r="K138" s="268"/>
      <c r="L138" s="290"/>
      <c r="M138" s="394"/>
      <c r="N138" s="395"/>
      <c r="O138" s="395"/>
      <c r="P138" s="395"/>
      <c r="Q138" s="395"/>
      <c r="R138" s="395"/>
      <c r="S138" s="395"/>
      <c r="T138" s="396"/>
      <c r="U138" s="178"/>
      <c r="V138" s="179"/>
      <c r="W138" s="179"/>
      <c r="X138" s="179"/>
      <c r="Y138" s="179"/>
      <c r="Z138" s="179"/>
      <c r="AA138" s="179"/>
      <c r="AB138" s="179"/>
      <c r="AC138" s="179"/>
      <c r="AD138" s="179"/>
      <c r="AE138" s="179"/>
      <c r="AF138" s="179"/>
      <c r="AG138" s="180"/>
    </row>
    <row r="139" spans="1:33" x14ac:dyDescent="0.25">
      <c r="A139" s="171"/>
      <c r="B139" s="9" t="s">
        <v>161</v>
      </c>
      <c r="C139" s="473" t="s">
        <v>9</v>
      </c>
      <c r="D139" s="473"/>
      <c r="E139" s="473"/>
      <c r="F139" s="473"/>
      <c r="G139" s="474"/>
      <c r="H139" s="195"/>
      <c r="I139" s="268"/>
      <c r="J139" s="268"/>
      <c r="K139" s="268"/>
      <c r="L139" s="290"/>
      <c r="M139" s="394"/>
      <c r="N139" s="395"/>
      <c r="O139" s="395"/>
      <c r="P139" s="395"/>
      <c r="Q139" s="395"/>
      <c r="R139" s="395"/>
      <c r="S139" s="395"/>
      <c r="T139" s="396"/>
      <c r="U139" s="178"/>
      <c r="V139" s="179"/>
      <c r="W139" s="179"/>
      <c r="X139" s="179"/>
      <c r="Y139" s="179"/>
      <c r="Z139" s="179"/>
      <c r="AA139" s="179"/>
      <c r="AB139" s="179"/>
      <c r="AC139" s="179"/>
      <c r="AD139" s="179"/>
      <c r="AE139" s="179"/>
      <c r="AF139" s="179"/>
      <c r="AG139" s="180"/>
    </row>
    <row r="140" spans="1:33" x14ac:dyDescent="0.25">
      <c r="A140" s="171"/>
      <c r="B140" s="9" t="s">
        <v>162</v>
      </c>
      <c r="C140" s="473" t="s">
        <v>12</v>
      </c>
      <c r="D140" s="473"/>
      <c r="E140" s="473"/>
      <c r="F140" s="473"/>
      <c r="G140" s="474"/>
      <c r="H140" s="195"/>
      <c r="I140" s="268"/>
      <c r="J140" s="268"/>
      <c r="K140" s="268"/>
      <c r="L140" s="290"/>
      <c r="M140" s="394"/>
      <c r="N140" s="395"/>
      <c r="O140" s="395"/>
      <c r="P140" s="395"/>
      <c r="Q140" s="395"/>
      <c r="R140" s="395"/>
      <c r="S140" s="395"/>
      <c r="T140" s="396"/>
      <c r="U140" s="178"/>
      <c r="V140" s="179"/>
      <c r="W140" s="179"/>
      <c r="X140" s="179"/>
      <c r="Y140" s="179"/>
      <c r="Z140" s="179"/>
      <c r="AA140" s="179"/>
      <c r="AB140" s="179"/>
      <c r="AC140" s="179"/>
      <c r="AD140" s="179"/>
      <c r="AE140" s="179"/>
      <c r="AF140" s="179"/>
      <c r="AG140" s="180"/>
    </row>
    <row r="141" spans="1:33" x14ac:dyDescent="0.25">
      <c r="A141" s="171"/>
      <c r="B141" s="9" t="s">
        <v>163</v>
      </c>
      <c r="C141" s="473" t="s">
        <v>10</v>
      </c>
      <c r="D141" s="473"/>
      <c r="E141" s="473"/>
      <c r="F141" s="473"/>
      <c r="G141" s="474"/>
      <c r="H141" s="195"/>
      <c r="I141" s="268"/>
      <c r="J141" s="268"/>
      <c r="K141" s="268"/>
      <c r="L141" s="290"/>
      <c r="M141" s="394"/>
      <c r="N141" s="395"/>
      <c r="O141" s="395"/>
      <c r="P141" s="395"/>
      <c r="Q141" s="395"/>
      <c r="R141" s="395"/>
      <c r="S141" s="395"/>
      <c r="T141" s="396"/>
      <c r="U141" s="178"/>
      <c r="V141" s="179"/>
      <c r="W141" s="179"/>
      <c r="X141" s="179"/>
      <c r="Y141" s="179"/>
      <c r="Z141" s="179"/>
      <c r="AA141" s="179"/>
      <c r="AB141" s="179"/>
      <c r="AC141" s="179"/>
      <c r="AD141" s="179"/>
      <c r="AE141" s="179"/>
      <c r="AF141" s="179"/>
      <c r="AG141" s="180"/>
    </row>
    <row r="142" spans="1:33" ht="15.75" thickBot="1" x14ac:dyDescent="0.3">
      <c r="A142" s="173"/>
      <c r="B142" s="10" t="s">
        <v>164</v>
      </c>
      <c r="C142" s="486" t="s">
        <v>11</v>
      </c>
      <c r="D142" s="486"/>
      <c r="E142" s="486"/>
      <c r="F142" s="486"/>
      <c r="G142" s="487"/>
      <c r="H142" s="272"/>
      <c r="I142" s="273"/>
      <c r="J142" s="273"/>
      <c r="K142" s="273"/>
      <c r="L142" s="275"/>
      <c r="M142" s="394"/>
      <c r="N142" s="395"/>
      <c r="O142" s="395"/>
      <c r="P142" s="395"/>
      <c r="Q142" s="395"/>
      <c r="R142" s="395"/>
      <c r="S142" s="395"/>
      <c r="T142" s="396"/>
      <c r="U142" s="178"/>
      <c r="V142" s="179"/>
      <c r="W142" s="179"/>
      <c r="X142" s="179"/>
      <c r="Y142" s="179"/>
      <c r="Z142" s="179"/>
      <c r="AA142" s="179"/>
      <c r="AB142" s="179"/>
      <c r="AC142" s="179"/>
      <c r="AD142" s="179"/>
      <c r="AE142" s="179"/>
      <c r="AF142" s="179"/>
      <c r="AG142" s="180"/>
    </row>
    <row r="143" spans="1:33" ht="60.75" customHeight="1" thickTop="1" x14ac:dyDescent="0.25">
      <c r="A143" s="428" t="s">
        <v>169</v>
      </c>
      <c r="B143" s="413"/>
      <c r="C143" s="507" t="str">
        <f>"Članovi kluba koji su nastupili za reprezentaciju Hrvatske u službenim, natjecateljskim utakmicama Svjetskog i Europskog prvenstva ili svjetskog kupa  u "&amp;ŠIFRARNIK!B1&amp;". i "&amp;ŠIFRARNIK!B1-1&amp;" godini. (bodovi po članu)**:"</f>
        <v>Članovi kluba koji su nastupili za reprezentaciju Hrvatske u službenim, natjecateljskim utakmicama Svjetskog i Europskog prvenstva ili svjetskog kupa  u 2019. i 2018 godini. (bodovi po članu)**:</v>
      </c>
      <c r="D143" s="507"/>
      <c r="E143" s="507"/>
      <c r="F143" s="507"/>
      <c r="G143" s="507"/>
      <c r="H143" s="507"/>
      <c r="I143" s="507"/>
      <c r="J143" s="507"/>
      <c r="K143" s="507"/>
      <c r="L143" s="508"/>
      <c r="M143" s="394"/>
      <c r="N143" s="395"/>
      <c r="O143" s="395"/>
      <c r="P143" s="395"/>
      <c r="Q143" s="395"/>
      <c r="R143" s="395"/>
      <c r="S143" s="395"/>
      <c r="T143" s="396"/>
      <c r="U143" s="178"/>
      <c r="V143" s="179"/>
      <c r="W143" s="179"/>
      <c r="X143" s="179"/>
      <c r="Y143" s="179"/>
      <c r="Z143" s="179"/>
      <c r="AA143" s="179"/>
      <c r="AB143" s="179"/>
      <c r="AC143" s="179"/>
      <c r="AD143" s="179"/>
      <c r="AE143" s="179"/>
      <c r="AF143" s="179"/>
      <c r="AG143" s="180"/>
    </row>
    <row r="144" spans="1:33" x14ac:dyDescent="0.25">
      <c r="A144" s="171"/>
      <c r="B144" s="172"/>
      <c r="C144" s="192" t="s">
        <v>78</v>
      </c>
      <c r="D144" s="192"/>
      <c r="E144" s="192"/>
      <c r="F144" s="192"/>
      <c r="G144" s="193"/>
      <c r="H144" s="312" t="s">
        <v>226</v>
      </c>
      <c r="I144" s="192"/>
      <c r="J144" s="192"/>
      <c r="K144" s="192"/>
      <c r="L144" s="313"/>
      <c r="M144" s="394"/>
      <c r="N144" s="395"/>
      <c r="O144" s="395"/>
      <c r="P144" s="395"/>
      <c r="Q144" s="395"/>
      <c r="R144" s="395"/>
      <c r="S144" s="395"/>
      <c r="T144" s="396"/>
      <c r="U144" s="178"/>
      <c r="V144" s="179"/>
      <c r="W144" s="179"/>
      <c r="X144" s="179"/>
      <c r="Y144" s="179"/>
      <c r="Z144" s="179"/>
      <c r="AA144" s="179"/>
      <c r="AB144" s="179"/>
      <c r="AC144" s="179"/>
      <c r="AD144" s="179"/>
      <c r="AE144" s="179"/>
      <c r="AF144" s="179"/>
      <c r="AG144" s="180"/>
    </row>
    <row r="145" spans="1:33" x14ac:dyDescent="0.25">
      <c r="A145" s="171"/>
      <c r="B145" s="172"/>
      <c r="C145" s="268"/>
      <c r="D145" s="268"/>
      <c r="E145" s="268"/>
      <c r="F145" s="268"/>
      <c r="G145" s="223"/>
      <c r="H145" s="195"/>
      <c r="I145" s="268"/>
      <c r="J145" s="268"/>
      <c r="K145" s="268"/>
      <c r="L145" s="290"/>
      <c r="M145" s="394"/>
      <c r="N145" s="395"/>
      <c r="O145" s="395"/>
      <c r="P145" s="395"/>
      <c r="Q145" s="395"/>
      <c r="R145" s="395"/>
      <c r="S145" s="395"/>
      <c r="T145" s="396"/>
      <c r="U145" s="178"/>
      <c r="V145" s="179"/>
      <c r="W145" s="179"/>
      <c r="X145" s="179"/>
      <c r="Y145" s="179"/>
      <c r="Z145" s="179"/>
      <c r="AA145" s="179"/>
      <c r="AB145" s="179"/>
      <c r="AC145" s="179"/>
      <c r="AD145" s="179"/>
      <c r="AE145" s="179"/>
      <c r="AF145" s="179"/>
      <c r="AG145" s="180"/>
    </row>
    <row r="146" spans="1:33" x14ac:dyDescent="0.25">
      <c r="A146" s="171"/>
      <c r="B146" s="172"/>
      <c r="C146" s="268"/>
      <c r="D146" s="268"/>
      <c r="E146" s="268"/>
      <c r="F146" s="268"/>
      <c r="G146" s="223"/>
      <c r="H146" s="195"/>
      <c r="I146" s="268"/>
      <c r="J146" s="268"/>
      <c r="K146" s="268"/>
      <c r="L146" s="290"/>
      <c r="M146" s="394"/>
      <c r="N146" s="395"/>
      <c r="O146" s="395"/>
      <c r="P146" s="395"/>
      <c r="Q146" s="395"/>
      <c r="R146" s="395"/>
      <c r="S146" s="395"/>
      <c r="T146" s="396"/>
      <c r="U146" s="178"/>
      <c r="V146" s="179"/>
      <c r="W146" s="179"/>
      <c r="X146" s="179"/>
      <c r="Y146" s="179"/>
      <c r="Z146" s="179"/>
      <c r="AA146" s="179"/>
      <c r="AB146" s="179"/>
      <c r="AC146" s="179"/>
      <c r="AD146" s="179"/>
      <c r="AE146" s="179"/>
      <c r="AF146" s="179"/>
      <c r="AG146" s="180"/>
    </row>
    <row r="147" spans="1:33" x14ac:dyDescent="0.25">
      <c r="A147" s="171"/>
      <c r="B147" s="172"/>
      <c r="C147" s="268"/>
      <c r="D147" s="268"/>
      <c r="E147" s="268"/>
      <c r="F147" s="268"/>
      <c r="G147" s="223"/>
      <c r="H147" s="195"/>
      <c r="I147" s="268"/>
      <c r="J147" s="268"/>
      <c r="K147" s="268"/>
      <c r="L147" s="290"/>
      <c r="M147" s="394"/>
      <c r="N147" s="395"/>
      <c r="O147" s="395"/>
      <c r="P147" s="395"/>
      <c r="Q147" s="395"/>
      <c r="R147" s="395"/>
      <c r="S147" s="395"/>
      <c r="T147" s="396"/>
      <c r="U147" s="178"/>
      <c r="V147" s="179"/>
      <c r="W147" s="179"/>
      <c r="X147" s="179"/>
      <c r="Y147" s="179"/>
      <c r="Z147" s="179"/>
      <c r="AA147" s="179"/>
      <c r="AB147" s="179"/>
      <c r="AC147" s="179"/>
      <c r="AD147" s="179"/>
      <c r="AE147" s="179"/>
      <c r="AF147" s="179"/>
      <c r="AG147" s="180"/>
    </row>
    <row r="148" spans="1:33" x14ac:dyDescent="0.25">
      <c r="A148" s="171"/>
      <c r="B148" s="172"/>
      <c r="C148" s="268"/>
      <c r="D148" s="268"/>
      <c r="E148" s="268"/>
      <c r="F148" s="268"/>
      <c r="G148" s="223"/>
      <c r="H148" s="195"/>
      <c r="I148" s="268"/>
      <c r="J148" s="268"/>
      <c r="K148" s="268"/>
      <c r="L148" s="290"/>
      <c r="M148" s="394"/>
      <c r="N148" s="395"/>
      <c r="O148" s="395"/>
      <c r="P148" s="395"/>
      <c r="Q148" s="395"/>
      <c r="R148" s="395"/>
      <c r="S148" s="395"/>
      <c r="T148" s="396"/>
      <c r="U148" s="178"/>
      <c r="V148" s="179"/>
      <c r="W148" s="179"/>
      <c r="X148" s="179"/>
      <c r="Y148" s="179"/>
      <c r="Z148" s="179"/>
      <c r="AA148" s="179"/>
      <c r="AB148" s="179"/>
      <c r="AC148" s="179"/>
      <c r="AD148" s="179"/>
      <c r="AE148" s="179"/>
      <c r="AF148" s="179"/>
      <c r="AG148" s="180"/>
    </row>
    <row r="149" spans="1:33" ht="15.75" thickBot="1" x14ac:dyDescent="0.3">
      <c r="A149" s="173"/>
      <c r="B149" s="174"/>
      <c r="C149" s="273"/>
      <c r="D149" s="273"/>
      <c r="E149" s="273"/>
      <c r="F149" s="273"/>
      <c r="G149" s="274"/>
      <c r="H149" s="272"/>
      <c r="I149" s="273"/>
      <c r="J149" s="273"/>
      <c r="K149" s="273"/>
      <c r="L149" s="275"/>
      <c r="M149" s="397"/>
      <c r="N149" s="398"/>
      <c r="O149" s="398"/>
      <c r="P149" s="398"/>
      <c r="Q149" s="395"/>
      <c r="R149" s="395"/>
      <c r="S149" s="395"/>
      <c r="T149" s="396"/>
      <c r="U149" s="178"/>
      <c r="V149" s="179"/>
      <c r="W149" s="179"/>
      <c r="X149" s="179"/>
      <c r="Y149" s="179"/>
      <c r="Z149" s="179"/>
      <c r="AA149" s="179"/>
      <c r="AB149" s="179"/>
      <c r="AC149" s="179"/>
      <c r="AD149" s="179"/>
      <c r="AE149" s="179"/>
      <c r="AF149" s="179"/>
      <c r="AG149" s="180"/>
    </row>
    <row r="150" spans="1:33" ht="15.75" thickTop="1" x14ac:dyDescent="0.25">
      <c r="A150" s="171" t="s">
        <v>170</v>
      </c>
      <c r="B150" s="396"/>
      <c r="C150" s="505" t="s">
        <v>199</v>
      </c>
      <c r="D150" s="505"/>
      <c r="E150" s="505"/>
      <c r="F150" s="505"/>
      <c r="G150" s="505"/>
      <c r="H150" s="505"/>
      <c r="I150" s="505"/>
      <c r="J150" s="505"/>
      <c r="K150" s="505"/>
      <c r="L150" s="505"/>
      <c r="M150" s="505"/>
      <c r="N150" s="505"/>
      <c r="O150" s="505"/>
      <c r="P150" s="506"/>
      <c r="Q150" s="394"/>
      <c r="R150" s="395"/>
      <c r="S150" s="395"/>
      <c r="T150" s="396"/>
      <c r="U150" s="178"/>
      <c r="V150" s="179"/>
      <c r="W150" s="179"/>
      <c r="X150" s="179"/>
      <c r="Y150" s="179"/>
      <c r="Z150" s="179"/>
      <c r="AA150" s="179"/>
      <c r="AB150" s="179"/>
      <c r="AC150" s="179"/>
      <c r="AD150" s="179"/>
      <c r="AE150" s="179"/>
      <c r="AF150" s="179"/>
      <c r="AG150" s="180"/>
    </row>
    <row r="151" spans="1:33" x14ac:dyDescent="0.25">
      <c r="A151" s="171"/>
      <c r="B151" s="415"/>
      <c r="C151" s="192" t="s">
        <v>173</v>
      </c>
      <c r="D151" s="192"/>
      <c r="E151" s="192"/>
      <c r="F151" s="192"/>
      <c r="G151" s="193"/>
      <c r="H151" s="312" t="s">
        <v>373</v>
      </c>
      <c r="I151" s="192"/>
      <c r="J151" s="192"/>
      <c r="K151" s="192"/>
      <c r="L151" s="193"/>
      <c r="M151" s="312" t="s">
        <v>166</v>
      </c>
      <c r="N151" s="192"/>
      <c r="O151" s="192"/>
      <c r="P151" s="313"/>
      <c r="Q151" s="394"/>
      <c r="R151" s="395"/>
      <c r="S151" s="395"/>
      <c r="T151" s="396"/>
      <c r="U151" s="178"/>
      <c r="V151" s="179"/>
      <c r="W151" s="179"/>
      <c r="X151" s="179"/>
      <c r="Y151" s="179"/>
      <c r="Z151" s="179"/>
      <c r="AA151" s="179"/>
      <c r="AB151" s="179"/>
      <c r="AC151" s="179"/>
      <c r="AD151" s="179"/>
      <c r="AE151" s="179"/>
      <c r="AF151" s="179"/>
      <c r="AG151" s="180"/>
    </row>
    <row r="152" spans="1:33" x14ac:dyDescent="0.25">
      <c r="A152" s="171"/>
      <c r="B152" s="493" t="s">
        <v>171</v>
      </c>
      <c r="C152" s="488" t="s">
        <v>60</v>
      </c>
      <c r="D152" s="488"/>
      <c r="E152" s="488"/>
      <c r="F152" s="488"/>
      <c r="G152" s="489"/>
      <c r="H152" s="195"/>
      <c r="I152" s="268"/>
      <c r="J152" s="268"/>
      <c r="K152" s="268"/>
      <c r="L152" s="223"/>
      <c r="M152" s="195"/>
      <c r="N152" s="268"/>
      <c r="O152" s="268"/>
      <c r="P152" s="290"/>
      <c r="Q152" s="394"/>
      <c r="R152" s="395"/>
      <c r="S152" s="395"/>
      <c r="T152" s="396"/>
      <c r="U152" s="178"/>
      <c r="V152" s="179"/>
      <c r="W152" s="179"/>
      <c r="X152" s="179"/>
      <c r="Y152" s="179"/>
      <c r="Z152" s="179"/>
      <c r="AA152" s="179"/>
      <c r="AB152" s="179"/>
      <c r="AC152" s="179"/>
      <c r="AD152" s="179"/>
      <c r="AE152" s="179"/>
      <c r="AF152" s="179"/>
      <c r="AG152" s="180"/>
    </row>
    <row r="153" spans="1:33" x14ac:dyDescent="0.25">
      <c r="A153" s="171"/>
      <c r="B153" s="493"/>
      <c r="C153" s="478"/>
      <c r="D153" s="478"/>
      <c r="E153" s="478"/>
      <c r="F153" s="478"/>
      <c r="G153" s="490"/>
      <c r="H153" s="195"/>
      <c r="I153" s="268"/>
      <c r="J153" s="268"/>
      <c r="K153" s="268"/>
      <c r="L153" s="223"/>
      <c r="M153" s="195"/>
      <c r="N153" s="268"/>
      <c r="O153" s="268"/>
      <c r="P153" s="290"/>
      <c r="Q153" s="394"/>
      <c r="R153" s="395"/>
      <c r="S153" s="395"/>
      <c r="T153" s="396"/>
      <c r="U153" s="178"/>
      <c r="V153" s="179"/>
      <c r="W153" s="179"/>
      <c r="X153" s="179"/>
      <c r="Y153" s="179"/>
      <c r="Z153" s="179"/>
      <c r="AA153" s="179"/>
      <c r="AB153" s="179"/>
      <c r="AC153" s="179"/>
      <c r="AD153" s="179"/>
      <c r="AE153" s="179"/>
      <c r="AF153" s="179"/>
      <c r="AG153" s="180"/>
    </row>
    <row r="154" spans="1:33" x14ac:dyDescent="0.25">
      <c r="A154" s="171"/>
      <c r="B154" s="493"/>
      <c r="C154" s="491"/>
      <c r="D154" s="491"/>
      <c r="E154" s="491"/>
      <c r="F154" s="491"/>
      <c r="G154" s="492"/>
      <c r="H154" s="195"/>
      <c r="I154" s="268"/>
      <c r="J154" s="268"/>
      <c r="K154" s="268"/>
      <c r="L154" s="223"/>
      <c r="M154" s="195"/>
      <c r="N154" s="268"/>
      <c r="O154" s="268"/>
      <c r="P154" s="290"/>
      <c r="Q154" s="394"/>
      <c r="R154" s="395"/>
      <c r="S154" s="395"/>
      <c r="T154" s="396"/>
      <c r="U154" s="178"/>
      <c r="V154" s="179"/>
      <c r="W154" s="179"/>
      <c r="X154" s="179"/>
      <c r="Y154" s="179"/>
      <c r="Z154" s="179"/>
      <c r="AA154" s="179"/>
      <c r="AB154" s="179"/>
      <c r="AC154" s="179"/>
      <c r="AD154" s="179"/>
      <c r="AE154" s="179"/>
      <c r="AF154" s="179"/>
      <c r="AG154" s="180"/>
    </row>
    <row r="155" spans="1:33" x14ac:dyDescent="0.25">
      <c r="A155" s="171"/>
      <c r="B155" s="493" t="s">
        <v>172</v>
      </c>
      <c r="C155" s="488" t="s">
        <v>61</v>
      </c>
      <c r="D155" s="488"/>
      <c r="E155" s="488"/>
      <c r="F155" s="488"/>
      <c r="G155" s="489"/>
      <c r="H155" s="195"/>
      <c r="I155" s="268"/>
      <c r="J155" s="268"/>
      <c r="K155" s="268"/>
      <c r="L155" s="223"/>
      <c r="M155" s="195"/>
      <c r="N155" s="268"/>
      <c r="O155" s="268"/>
      <c r="P155" s="290"/>
      <c r="Q155" s="394"/>
      <c r="R155" s="395"/>
      <c r="S155" s="395"/>
      <c r="T155" s="396"/>
      <c r="U155" s="178"/>
      <c r="V155" s="179"/>
      <c r="W155" s="179"/>
      <c r="X155" s="179"/>
      <c r="Y155" s="179"/>
      <c r="Z155" s="179"/>
      <c r="AA155" s="179"/>
      <c r="AB155" s="179"/>
      <c r="AC155" s="179"/>
      <c r="AD155" s="179"/>
      <c r="AE155" s="179"/>
      <c r="AF155" s="179"/>
      <c r="AG155" s="180"/>
    </row>
    <row r="156" spans="1:33" x14ac:dyDescent="0.25">
      <c r="A156" s="171"/>
      <c r="B156" s="493"/>
      <c r="C156" s="478"/>
      <c r="D156" s="478"/>
      <c r="E156" s="478"/>
      <c r="F156" s="478"/>
      <c r="G156" s="490"/>
      <c r="H156" s="195"/>
      <c r="I156" s="268"/>
      <c r="J156" s="268"/>
      <c r="K156" s="268"/>
      <c r="L156" s="223"/>
      <c r="M156" s="195"/>
      <c r="N156" s="268"/>
      <c r="O156" s="268"/>
      <c r="P156" s="290"/>
      <c r="Q156" s="394"/>
      <c r="R156" s="395"/>
      <c r="S156" s="395"/>
      <c r="T156" s="396"/>
      <c r="U156" s="178"/>
      <c r="V156" s="179"/>
      <c r="W156" s="179"/>
      <c r="X156" s="179"/>
      <c r="Y156" s="179"/>
      <c r="Z156" s="179"/>
      <c r="AA156" s="179"/>
      <c r="AB156" s="179"/>
      <c r="AC156" s="179"/>
      <c r="AD156" s="179"/>
      <c r="AE156" s="179"/>
      <c r="AF156" s="179"/>
      <c r="AG156" s="180"/>
    </row>
    <row r="157" spans="1:33" x14ac:dyDescent="0.25">
      <c r="A157" s="171"/>
      <c r="B157" s="493"/>
      <c r="C157" s="491"/>
      <c r="D157" s="491"/>
      <c r="E157" s="491"/>
      <c r="F157" s="491"/>
      <c r="G157" s="492"/>
      <c r="H157" s="195"/>
      <c r="I157" s="268"/>
      <c r="J157" s="268"/>
      <c r="K157" s="268"/>
      <c r="L157" s="223"/>
      <c r="M157" s="195"/>
      <c r="N157" s="268"/>
      <c r="O157" s="268"/>
      <c r="P157" s="290"/>
      <c r="Q157" s="394"/>
      <c r="R157" s="395"/>
      <c r="S157" s="395"/>
      <c r="T157" s="396"/>
      <c r="U157" s="178"/>
      <c r="V157" s="179"/>
      <c r="W157" s="179"/>
      <c r="X157" s="179"/>
      <c r="Y157" s="179"/>
      <c r="Z157" s="179"/>
      <c r="AA157" s="179"/>
      <c r="AB157" s="179"/>
      <c r="AC157" s="179"/>
      <c r="AD157" s="179"/>
      <c r="AE157" s="179"/>
      <c r="AF157" s="179"/>
      <c r="AG157" s="180"/>
    </row>
    <row r="158" spans="1:33" x14ac:dyDescent="0.25">
      <c r="A158" s="171"/>
      <c r="B158" s="493" t="s">
        <v>172</v>
      </c>
      <c r="C158" s="499" t="s">
        <v>224</v>
      </c>
      <c r="D158" s="499"/>
      <c r="E158" s="499"/>
      <c r="F158" s="499"/>
      <c r="G158" s="500"/>
      <c r="H158" s="195"/>
      <c r="I158" s="268"/>
      <c r="J158" s="268"/>
      <c r="K158" s="268"/>
      <c r="L158" s="223"/>
      <c r="M158" s="195"/>
      <c r="N158" s="268"/>
      <c r="O158" s="268"/>
      <c r="P158" s="290"/>
      <c r="Q158" s="394"/>
      <c r="R158" s="395"/>
      <c r="S158" s="395"/>
      <c r="T158" s="396"/>
      <c r="U158" s="178"/>
      <c r="V158" s="179"/>
      <c r="W158" s="179"/>
      <c r="X158" s="179"/>
      <c r="Y158" s="179"/>
      <c r="Z158" s="179"/>
      <c r="AA158" s="179"/>
      <c r="AB158" s="179"/>
      <c r="AC158" s="179"/>
      <c r="AD158" s="179"/>
      <c r="AE158" s="179"/>
      <c r="AF158" s="179"/>
      <c r="AG158" s="180"/>
    </row>
    <row r="159" spans="1:33" x14ac:dyDescent="0.25">
      <c r="A159" s="171"/>
      <c r="B159" s="493"/>
      <c r="C159" s="501"/>
      <c r="D159" s="501"/>
      <c r="E159" s="501"/>
      <c r="F159" s="501"/>
      <c r="G159" s="502"/>
      <c r="H159" s="195"/>
      <c r="I159" s="268"/>
      <c r="J159" s="268"/>
      <c r="K159" s="268"/>
      <c r="L159" s="223"/>
      <c r="M159" s="195"/>
      <c r="N159" s="268"/>
      <c r="O159" s="268"/>
      <c r="P159" s="290"/>
      <c r="Q159" s="394"/>
      <c r="R159" s="395"/>
      <c r="S159" s="395"/>
      <c r="T159" s="396"/>
      <c r="U159" s="178"/>
      <c r="V159" s="179"/>
      <c r="W159" s="179"/>
      <c r="X159" s="179"/>
      <c r="Y159" s="179"/>
      <c r="Z159" s="179"/>
      <c r="AA159" s="179"/>
      <c r="AB159" s="179"/>
      <c r="AC159" s="179"/>
      <c r="AD159" s="179"/>
      <c r="AE159" s="179"/>
      <c r="AF159" s="179"/>
      <c r="AG159" s="180"/>
    </row>
    <row r="160" spans="1:33" ht="15.75" thickBot="1" x14ac:dyDescent="0.3">
      <c r="A160" s="186"/>
      <c r="B160" s="494"/>
      <c r="C160" s="503"/>
      <c r="D160" s="503"/>
      <c r="E160" s="503"/>
      <c r="F160" s="503"/>
      <c r="G160" s="504"/>
      <c r="H160" s="184"/>
      <c r="I160" s="185"/>
      <c r="J160" s="185"/>
      <c r="K160" s="185"/>
      <c r="L160" s="224"/>
      <c r="M160" s="184"/>
      <c r="N160" s="185"/>
      <c r="O160" s="185"/>
      <c r="P160" s="498"/>
      <c r="Q160" s="397"/>
      <c r="R160" s="398"/>
      <c r="S160" s="398"/>
      <c r="T160" s="399"/>
      <c r="U160" s="181"/>
      <c r="V160" s="182"/>
      <c r="W160" s="182"/>
      <c r="X160" s="182"/>
      <c r="Y160" s="182"/>
      <c r="Z160" s="182"/>
      <c r="AA160" s="182"/>
      <c r="AB160" s="182"/>
      <c r="AC160" s="182"/>
      <c r="AD160" s="182"/>
      <c r="AE160" s="182"/>
      <c r="AF160" s="182"/>
      <c r="AG160" s="183"/>
    </row>
    <row r="161" spans="1:33" ht="16.5" thickBot="1" x14ac:dyDescent="0.3">
      <c r="A161" s="495" t="s">
        <v>62</v>
      </c>
      <c r="B161" s="496"/>
      <c r="C161" s="496"/>
      <c r="D161" s="496"/>
      <c r="E161" s="496"/>
      <c r="F161" s="496"/>
      <c r="G161" s="496"/>
      <c r="H161" s="496"/>
      <c r="I161" s="496"/>
      <c r="J161" s="496"/>
      <c r="K161" s="496"/>
      <c r="L161" s="496"/>
      <c r="M161" s="496"/>
      <c r="N161" s="496"/>
      <c r="O161" s="496"/>
      <c r="P161" s="496"/>
      <c r="Q161" s="496"/>
      <c r="R161" s="496"/>
      <c r="S161" s="496"/>
      <c r="T161" s="497"/>
      <c r="U161" s="213" t="s">
        <v>115</v>
      </c>
      <c r="V161" s="214"/>
      <c r="W161" s="214"/>
      <c r="X161" s="214"/>
      <c r="Y161" s="214"/>
      <c r="Z161" s="214"/>
      <c r="AA161" s="214"/>
      <c r="AB161" s="214"/>
      <c r="AC161" s="214"/>
      <c r="AD161" s="214"/>
      <c r="AE161" s="214"/>
      <c r="AF161" s="214"/>
      <c r="AG161" s="215"/>
    </row>
    <row r="162" spans="1:33" x14ac:dyDescent="0.25">
      <c r="A162" s="509" t="s">
        <v>174</v>
      </c>
      <c r="B162" s="510"/>
      <c r="C162" s="400" t="s">
        <v>233</v>
      </c>
      <c r="D162" s="401"/>
      <c r="E162" s="401"/>
      <c r="F162" s="401"/>
      <c r="G162" s="401"/>
      <c r="H162" s="401"/>
      <c r="I162" s="401"/>
      <c r="J162" s="401"/>
      <c r="K162" s="401"/>
      <c r="L162" s="401"/>
      <c r="M162" s="401"/>
      <c r="N162" s="401"/>
      <c r="O162" s="401"/>
      <c r="P162" s="401"/>
      <c r="Q162" s="401"/>
      <c r="R162" s="401"/>
      <c r="S162" s="401"/>
      <c r="T162" s="402"/>
      <c r="U162" s="216" t="s">
        <v>372</v>
      </c>
      <c r="V162" s="176"/>
      <c r="W162" s="176"/>
      <c r="X162" s="176"/>
      <c r="Y162" s="176"/>
      <c r="Z162" s="176"/>
      <c r="AA162" s="176"/>
      <c r="AB162" s="176"/>
      <c r="AC162" s="176"/>
      <c r="AD162" s="176"/>
      <c r="AE162" s="176"/>
      <c r="AF162" s="176"/>
      <c r="AG162" s="177"/>
    </row>
    <row r="163" spans="1:33" x14ac:dyDescent="0.25">
      <c r="A163" s="511"/>
      <c r="B163" s="493"/>
      <c r="C163" s="193" t="s">
        <v>223</v>
      </c>
      <c r="D163" s="372"/>
      <c r="E163" s="372"/>
      <c r="F163" s="372"/>
      <c r="G163" s="372" t="s">
        <v>222</v>
      </c>
      <c r="H163" s="372"/>
      <c r="I163" s="372"/>
      <c r="J163" s="372"/>
      <c r="K163" s="372"/>
      <c r="L163" s="372"/>
      <c r="M163" s="372"/>
      <c r="N163" s="372"/>
      <c r="O163" s="372"/>
      <c r="P163" s="372"/>
      <c r="Q163" s="372"/>
      <c r="R163" s="372"/>
      <c r="S163" s="372"/>
      <c r="T163" s="378"/>
      <c r="U163" s="178"/>
      <c r="V163" s="179"/>
      <c r="W163" s="179"/>
      <c r="X163" s="179"/>
      <c r="Y163" s="179"/>
      <c r="Z163" s="179"/>
      <c r="AA163" s="179"/>
      <c r="AB163" s="179"/>
      <c r="AC163" s="179"/>
      <c r="AD163" s="179"/>
      <c r="AE163" s="179"/>
      <c r="AF163" s="179"/>
      <c r="AG163" s="180"/>
    </row>
    <row r="164" spans="1:33" ht="59.25" customHeight="1" x14ac:dyDescent="0.25">
      <c r="A164" s="511"/>
      <c r="B164" s="493"/>
      <c r="C164" s="223"/>
      <c r="D164" s="194"/>
      <c r="E164" s="194"/>
      <c r="F164" s="194"/>
      <c r="G164" s="514"/>
      <c r="H164" s="514"/>
      <c r="I164" s="514"/>
      <c r="J164" s="514"/>
      <c r="K164" s="514"/>
      <c r="L164" s="514"/>
      <c r="M164" s="514"/>
      <c r="N164" s="514"/>
      <c r="O164" s="514"/>
      <c r="P164" s="514"/>
      <c r="Q164" s="514"/>
      <c r="R164" s="514"/>
      <c r="S164" s="514"/>
      <c r="T164" s="515"/>
      <c r="U164" s="178"/>
      <c r="V164" s="179"/>
      <c r="W164" s="179"/>
      <c r="X164" s="179"/>
      <c r="Y164" s="179"/>
      <c r="Z164" s="179"/>
      <c r="AA164" s="179"/>
      <c r="AB164" s="179"/>
      <c r="AC164" s="179"/>
      <c r="AD164" s="179"/>
      <c r="AE164" s="179"/>
      <c r="AF164" s="179"/>
      <c r="AG164" s="180"/>
    </row>
    <row r="165" spans="1:33" ht="60" customHeight="1" x14ac:dyDescent="0.25">
      <c r="A165" s="511"/>
      <c r="B165" s="493"/>
      <c r="C165" s="223"/>
      <c r="D165" s="194"/>
      <c r="E165" s="194"/>
      <c r="F165" s="194"/>
      <c r="G165" s="514"/>
      <c r="H165" s="514"/>
      <c r="I165" s="514"/>
      <c r="J165" s="514"/>
      <c r="K165" s="514"/>
      <c r="L165" s="514"/>
      <c r="M165" s="514"/>
      <c r="N165" s="514"/>
      <c r="O165" s="514"/>
      <c r="P165" s="514"/>
      <c r="Q165" s="514"/>
      <c r="R165" s="514"/>
      <c r="S165" s="514"/>
      <c r="T165" s="515"/>
      <c r="U165" s="178"/>
      <c r="V165" s="179"/>
      <c r="W165" s="179"/>
      <c r="X165" s="179"/>
      <c r="Y165" s="179"/>
      <c r="Z165" s="179"/>
      <c r="AA165" s="179"/>
      <c r="AB165" s="179"/>
      <c r="AC165" s="179"/>
      <c r="AD165" s="179"/>
      <c r="AE165" s="179"/>
      <c r="AF165" s="179"/>
      <c r="AG165" s="180"/>
    </row>
    <row r="166" spans="1:33" ht="59.25" customHeight="1" thickBot="1" x14ac:dyDescent="0.3">
      <c r="A166" s="512"/>
      <c r="B166" s="513"/>
      <c r="C166" s="274"/>
      <c r="D166" s="169"/>
      <c r="E166" s="169"/>
      <c r="F166" s="169"/>
      <c r="G166" s="516"/>
      <c r="H166" s="516"/>
      <c r="I166" s="516"/>
      <c r="J166" s="516"/>
      <c r="K166" s="516"/>
      <c r="L166" s="516"/>
      <c r="M166" s="516"/>
      <c r="N166" s="516"/>
      <c r="O166" s="516"/>
      <c r="P166" s="516"/>
      <c r="Q166" s="516"/>
      <c r="R166" s="516"/>
      <c r="S166" s="516"/>
      <c r="T166" s="517"/>
      <c r="U166" s="178"/>
      <c r="V166" s="179"/>
      <c r="W166" s="179"/>
      <c r="X166" s="179"/>
      <c r="Y166" s="179"/>
      <c r="Z166" s="179"/>
      <c r="AA166" s="179"/>
      <c r="AB166" s="179"/>
      <c r="AC166" s="179"/>
      <c r="AD166" s="179"/>
      <c r="AE166" s="179"/>
      <c r="AF166" s="179"/>
      <c r="AG166" s="180"/>
    </row>
    <row r="167" spans="1:33" ht="15.75" thickTop="1" x14ac:dyDescent="0.25">
      <c r="A167" s="518" t="s">
        <v>175</v>
      </c>
      <c r="B167" s="519"/>
      <c r="C167" s="202" t="s">
        <v>63</v>
      </c>
      <c r="D167" s="203"/>
      <c r="E167" s="203"/>
      <c r="F167" s="203"/>
      <c r="G167" s="203"/>
      <c r="H167" s="203"/>
      <c r="I167" s="203"/>
      <c r="J167" s="203"/>
      <c r="K167" s="203"/>
      <c r="L167" s="203"/>
      <c r="M167" s="203"/>
      <c r="N167" s="203"/>
      <c r="O167" s="203"/>
      <c r="P167" s="203"/>
      <c r="Q167" s="203"/>
      <c r="R167" s="203"/>
      <c r="S167" s="203"/>
      <c r="T167" s="369"/>
      <c r="U167" s="178"/>
      <c r="V167" s="179"/>
      <c r="W167" s="179"/>
      <c r="X167" s="179"/>
      <c r="Y167" s="179"/>
      <c r="Z167" s="179"/>
      <c r="AA167" s="179"/>
      <c r="AB167" s="179"/>
      <c r="AC167" s="179"/>
      <c r="AD167" s="179"/>
      <c r="AE167" s="179"/>
      <c r="AF167" s="179"/>
      <c r="AG167" s="180"/>
    </row>
    <row r="168" spans="1:33" x14ac:dyDescent="0.25">
      <c r="A168" s="511"/>
      <c r="B168" s="493"/>
      <c r="C168" s="193" t="s">
        <v>223</v>
      </c>
      <c r="D168" s="372"/>
      <c r="E168" s="372"/>
      <c r="F168" s="372"/>
      <c r="G168" s="372" t="s">
        <v>65</v>
      </c>
      <c r="H168" s="372"/>
      <c r="I168" s="372"/>
      <c r="J168" s="372"/>
      <c r="K168" s="372"/>
      <c r="L168" s="372"/>
      <c r="M168" s="372"/>
      <c r="N168" s="372"/>
      <c r="O168" s="372"/>
      <c r="P168" s="372"/>
      <c r="Q168" s="372"/>
      <c r="R168" s="372"/>
      <c r="S168" s="372"/>
      <c r="T168" s="378"/>
      <c r="U168" s="178"/>
      <c r="V168" s="179"/>
      <c r="W168" s="179"/>
      <c r="X168" s="179"/>
      <c r="Y168" s="179"/>
      <c r="Z168" s="179"/>
      <c r="AA168" s="179"/>
      <c r="AB168" s="179"/>
      <c r="AC168" s="179"/>
      <c r="AD168" s="179"/>
      <c r="AE168" s="179"/>
      <c r="AF168" s="179"/>
      <c r="AG168" s="180"/>
    </row>
    <row r="169" spans="1:33" ht="59.25" customHeight="1" x14ac:dyDescent="0.25">
      <c r="A169" s="511"/>
      <c r="B169" s="493"/>
      <c r="C169" s="223"/>
      <c r="D169" s="194"/>
      <c r="E169" s="194"/>
      <c r="F169" s="194"/>
      <c r="G169" s="514"/>
      <c r="H169" s="514"/>
      <c r="I169" s="514"/>
      <c r="J169" s="514"/>
      <c r="K169" s="514"/>
      <c r="L169" s="514"/>
      <c r="M169" s="514"/>
      <c r="N169" s="514"/>
      <c r="O169" s="514"/>
      <c r="P169" s="514"/>
      <c r="Q169" s="514"/>
      <c r="R169" s="514"/>
      <c r="S169" s="514"/>
      <c r="T169" s="515"/>
      <c r="U169" s="178"/>
      <c r="V169" s="179"/>
      <c r="W169" s="179"/>
      <c r="X169" s="179"/>
      <c r="Y169" s="179"/>
      <c r="Z169" s="179"/>
      <c r="AA169" s="179"/>
      <c r="AB169" s="179"/>
      <c r="AC169" s="179"/>
      <c r="AD169" s="179"/>
      <c r="AE169" s="179"/>
      <c r="AF169" s="179"/>
      <c r="AG169" s="180"/>
    </row>
    <row r="170" spans="1:33" ht="60" customHeight="1" x14ac:dyDescent="0.25">
      <c r="A170" s="511"/>
      <c r="B170" s="493"/>
      <c r="C170" s="223"/>
      <c r="D170" s="194"/>
      <c r="E170" s="194"/>
      <c r="F170" s="194"/>
      <c r="G170" s="514"/>
      <c r="H170" s="514"/>
      <c r="I170" s="514"/>
      <c r="J170" s="514"/>
      <c r="K170" s="514"/>
      <c r="L170" s="514"/>
      <c r="M170" s="514"/>
      <c r="N170" s="514"/>
      <c r="O170" s="514"/>
      <c r="P170" s="514"/>
      <c r="Q170" s="514"/>
      <c r="R170" s="514"/>
      <c r="S170" s="514"/>
      <c r="T170" s="515"/>
      <c r="U170" s="178"/>
      <c r="V170" s="179"/>
      <c r="W170" s="179"/>
      <c r="X170" s="179"/>
      <c r="Y170" s="179"/>
      <c r="Z170" s="179"/>
      <c r="AA170" s="179"/>
      <c r="AB170" s="179"/>
      <c r="AC170" s="179"/>
      <c r="AD170" s="179"/>
      <c r="AE170" s="179"/>
      <c r="AF170" s="179"/>
      <c r="AG170" s="180"/>
    </row>
    <row r="171" spans="1:33" ht="59.25" customHeight="1" thickBot="1" x14ac:dyDescent="0.3">
      <c r="A171" s="512"/>
      <c r="B171" s="513"/>
      <c r="C171" s="274"/>
      <c r="D171" s="169"/>
      <c r="E171" s="169"/>
      <c r="F171" s="169"/>
      <c r="G171" s="516"/>
      <c r="H171" s="516"/>
      <c r="I171" s="516"/>
      <c r="J171" s="516"/>
      <c r="K171" s="516"/>
      <c r="L171" s="516"/>
      <c r="M171" s="516"/>
      <c r="N171" s="516"/>
      <c r="O171" s="516"/>
      <c r="P171" s="516"/>
      <c r="Q171" s="516"/>
      <c r="R171" s="516"/>
      <c r="S171" s="516"/>
      <c r="T171" s="517"/>
      <c r="U171" s="178"/>
      <c r="V171" s="179"/>
      <c r="W171" s="179"/>
      <c r="X171" s="179"/>
      <c r="Y171" s="179"/>
      <c r="Z171" s="179"/>
      <c r="AA171" s="179"/>
      <c r="AB171" s="179"/>
      <c r="AC171" s="179"/>
      <c r="AD171" s="179"/>
      <c r="AE171" s="179"/>
      <c r="AF171" s="179"/>
      <c r="AG171" s="180"/>
    </row>
    <row r="172" spans="1:33" ht="15.75" thickTop="1" x14ac:dyDescent="0.25">
      <c r="A172" s="518" t="s">
        <v>176</v>
      </c>
      <c r="B172" s="519"/>
      <c r="C172" s="202" t="s">
        <v>64</v>
      </c>
      <c r="D172" s="203"/>
      <c r="E172" s="203"/>
      <c r="F172" s="203"/>
      <c r="G172" s="203"/>
      <c r="H172" s="203"/>
      <c r="I172" s="203"/>
      <c r="J172" s="203"/>
      <c r="K172" s="203"/>
      <c r="L172" s="203"/>
      <c r="M172" s="203"/>
      <c r="N172" s="203"/>
      <c r="O172" s="203"/>
      <c r="P172" s="203"/>
      <c r="Q172" s="203"/>
      <c r="R172" s="203"/>
      <c r="S172" s="203"/>
      <c r="T172" s="369"/>
      <c r="U172" s="178"/>
      <c r="V172" s="179"/>
      <c r="W172" s="179"/>
      <c r="X172" s="179"/>
      <c r="Y172" s="179"/>
      <c r="Z172" s="179"/>
      <c r="AA172" s="179"/>
      <c r="AB172" s="179"/>
      <c r="AC172" s="179"/>
      <c r="AD172" s="179"/>
      <c r="AE172" s="179"/>
      <c r="AF172" s="179"/>
      <c r="AG172" s="180"/>
    </row>
    <row r="173" spans="1:33" x14ac:dyDescent="0.25">
      <c r="A173" s="511"/>
      <c r="B173" s="493"/>
      <c r="C173" s="193" t="s">
        <v>223</v>
      </c>
      <c r="D173" s="372"/>
      <c r="E173" s="372"/>
      <c r="F173" s="372"/>
      <c r="G173" s="372" t="s">
        <v>222</v>
      </c>
      <c r="H173" s="372"/>
      <c r="I173" s="372"/>
      <c r="J173" s="372"/>
      <c r="K173" s="372"/>
      <c r="L173" s="372"/>
      <c r="M173" s="372"/>
      <c r="N173" s="372"/>
      <c r="O173" s="372"/>
      <c r="P173" s="372"/>
      <c r="Q173" s="372"/>
      <c r="R173" s="372"/>
      <c r="S173" s="372"/>
      <c r="T173" s="378"/>
      <c r="U173" s="178"/>
      <c r="V173" s="179"/>
      <c r="W173" s="179"/>
      <c r="X173" s="179"/>
      <c r="Y173" s="179"/>
      <c r="Z173" s="179"/>
      <c r="AA173" s="179"/>
      <c r="AB173" s="179"/>
      <c r="AC173" s="179"/>
      <c r="AD173" s="179"/>
      <c r="AE173" s="179"/>
      <c r="AF173" s="179"/>
      <c r="AG173" s="180"/>
    </row>
    <row r="174" spans="1:33" ht="59.25" customHeight="1" x14ac:dyDescent="0.25">
      <c r="A174" s="511"/>
      <c r="B174" s="493"/>
      <c r="C174" s="520"/>
      <c r="D174" s="521"/>
      <c r="E174" s="521"/>
      <c r="F174" s="521"/>
      <c r="G174" s="521"/>
      <c r="H174" s="521"/>
      <c r="I174" s="521"/>
      <c r="J174" s="521"/>
      <c r="K174" s="521"/>
      <c r="L174" s="521"/>
      <c r="M174" s="521"/>
      <c r="N174" s="521"/>
      <c r="O174" s="521"/>
      <c r="P174" s="521"/>
      <c r="Q174" s="521"/>
      <c r="R174" s="521"/>
      <c r="S174" s="521"/>
      <c r="T174" s="522"/>
      <c r="U174" s="178"/>
      <c r="V174" s="179"/>
      <c r="W174" s="179"/>
      <c r="X174" s="179"/>
      <c r="Y174" s="179"/>
      <c r="Z174" s="179"/>
      <c r="AA174" s="179"/>
      <c r="AB174" s="179"/>
      <c r="AC174" s="179"/>
      <c r="AD174" s="179"/>
      <c r="AE174" s="179"/>
      <c r="AF174" s="179"/>
      <c r="AG174" s="180"/>
    </row>
    <row r="175" spans="1:33" ht="60" customHeight="1" x14ac:dyDescent="0.25">
      <c r="A175" s="511"/>
      <c r="B175" s="493"/>
      <c r="C175" s="520"/>
      <c r="D175" s="521"/>
      <c r="E175" s="521"/>
      <c r="F175" s="521"/>
      <c r="G175" s="521"/>
      <c r="H175" s="521"/>
      <c r="I175" s="521"/>
      <c r="J175" s="521"/>
      <c r="K175" s="521"/>
      <c r="L175" s="521"/>
      <c r="M175" s="521"/>
      <c r="N175" s="521"/>
      <c r="O175" s="521"/>
      <c r="P175" s="521"/>
      <c r="Q175" s="521"/>
      <c r="R175" s="521"/>
      <c r="S175" s="521"/>
      <c r="T175" s="522"/>
      <c r="U175" s="178"/>
      <c r="V175" s="179"/>
      <c r="W175" s="179"/>
      <c r="X175" s="179"/>
      <c r="Y175" s="179"/>
      <c r="Z175" s="179"/>
      <c r="AA175" s="179"/>
      <c r="AB175" s="179"/>
      <c r="AC175" s="179"/>
      <c r="AD175" s="179"/>
      <c r="AE175" s="179"/>
      <c r="AF175" s="179"/>
      <c r="AG175" s="180"/>
    </row>
    <row r="176" spans="1:33" ht="59.25" customHeight="1" thickBot="1" x14ac:dyDescent="0.3">
      <c r="A176" s="512"/>
      <c r="B176" s="513"/>
      <c r="C176" s="523"/>
      <c r="D176" s="524"/>
      <c r="E176" s="524"/>
      <c r="F176" s="524"/>
      <c r="G176" s="524"/>
      <c r="H176" s="524"/>
      <c r="I176" s="524"/>
      <c r="J176" s="524"/>
      <c r="K176" s="524"/>
      <c r="L176" s="524"/>
      <c r="M176" s="524"/>
      <c r="N176" s="524"/>
      <c r="O176" s="524"/>
      <c r="P176" s="524"/>
      <c r="Q176" s="524"/>
      <c r="R176" s="524"/>
      <c r="S176" s="524"/>
      <c r="T176" s="525"/>
      <c r="U176" s="178"/>
      <c r="V176" s="179"/>
      <c r="W176" s="179"/>
      <c r="X176" s="179"/>
      <c r="Y176" s="179"/>
      <c r="Z176" s="179"/>
      <c r="AA176" s="179"/>
      <c r="AB176" s="179"/>
      <c r="AC176" s="179"/>
      <c r="AD176" s="179"/>
      <c r="AE176" s="179"/>
      <c r="AF176" s="179"/>
      <c r="AG176" s="180"/>
    </row>
    <row r="177" spans="1:33" ht="15.75" thickTop="1" x14ac:dyDescent="0.25">
      <c r="A177" s="518" t="s">
        <v>177</v>
      </c>
      <c r="B177" s="519"/>
      <c r="C177" s="202" t="s">
        <v>201</v>
      </c>
      <c r="D177" s="203"/>
      <c r="E177" s="203"/>
      <c r="F177" s="203"/>
      <c r="G177" s="203"/>
      <c r="H177" s="203"/>
      <c r="I177" s="203"/>
      <c r="J177" s="203"/>
      <c r="K177" s="203"/>
      <c r="L177" s="203"/>
      <c r="M177" s="203"/>
      <c r="N177" s="203"/>
      <c r="O177" s="203"/>
      <c r="P177" s="203"/>
      <c r="Q177" s="203"/>
      <c r="R177" s="203"/>
      <c r="S177" s="203"/>
      <c r="T177" s="369"/>
      <c r="U177" s="178"/>
      <c r="V177" s="179"/>
      <c r="W177" s="179"/>
      <c r="X177" s="179"/>
      <c r="Y177" s="179"/>
      <c r="Z177" s="179"/>
      <c r="AA177" s="179"/>
      <c r="AB177" s="179"/>
      <c r="AC177" s="179"/>
      <c r="AD177" s="179"/>
      <c r="AE177" s="179"/>
      <c r="AF177" s="179"/>
      <c r="AG177" s="180"/>
    </row>
    <row r="178" spans="1:33" ht="43.5" customHeight="1" x14ac:dyDescent="0.25">
      <c r="A178" s="511"/>
      <c r="B178" s="493"/>
      <c r="C178" s="443" t="s">
        <v>223</v>
      </c>
      <c r="D178" s="444"/>
      <c r="E178" s="444"/>
      <c r="F178" s="444"/>
      <c r="G178" s="232" t="s">
        <v>225</v>
      </c>
      <c r="H178" s="233"/>
      <c r="I178" s="234"/>
      <c r="J178" s="235" t="s">
        <v>222</v>
      </c>
      <c r="K178" s="236"/>
      <c r="L178" s="236"/>
      <c r="M178" s="236"/>
      <c r="N178" s="236"/>
      <c r="O178" s="236"/>
      <c r="P178" s="236"/>
      <c r="Q178" s="236"/>
      <c r="R178" s="236"/>
      <c r="S178" s="236"/>
      <c r="T178" s="237"/>
      <c r="U178" s="178"/>
      <c r="V178" s="179"/>
      <c r="W178" s="179"/>
      <c r="X178" s="179"/>
      <c r="Y178" s="179"/>
      <c r="Z178" s="179"/>
      <c r="AA178" s="179"/>
      <c r="AB178" s="179"/>
      <c r="AC178" s="179"/>
      <c r="AD178" s="179"/>
      <c r="AE178" s="179"/>
      <c r="AF178" s="179"/>
      <c r="AG178" s="180"/>
    </row>
    <row r="179" spans="1:33" ht="59.25" customHeight="1" x14ac:dyDescent="0.25">
      <c r="A179" s="511"/>
      <c r="B179" s="493"/>
      <c r="C179" s="223"/>
      <c r="D179" s="194"/>
      <c r="E179" s="194"/>
      <c r="F179" s="194"/>
      <c r="G179" s="217"/>
      <c r="H179" s="218"/>
      <c r="I179" s="219"/>
      <c r="J179" s="220"/>
      <c r="K179" s="221"/>
      <c r="L179" s="221"/>
      <c r="M179" s="221"/>
      <c r="N179" s="221"/>
      <c r="O179" s="221"/>
      <c r="P179" s="221"/>
      <c r="Q179" s="221"/>
      <c r="R179" s="221"/>
      <c r="S179" s="221"/>
      <c r="T179" s="222"/>
      <c r="U179" s="178"/>
      <c r="V179" s="179"/>
      <c r="W179" s="179"/>
      <c r="X179" s="179"/>
      <c r="Y179" s="179"/>
      <c r="Z179" s="179"/>
      <c r="AA179" s="179"/>
      <c r="AB179" s="179"/>
      <c r="AC179" s="179"/>
      <c r="AD179" s="179"/>
      <c r="AE179" s="179"/>
      <c r="AF179" s="179"/>
      <c r="AG179" s="180"/>
    </row>
    <row r="180" spans="1:33" ht="60" customHeight="1" x14ac:dyDescent="0.25">
      <c r="A180" s="511"/>
      <c r="B180" s="493"/>
      <c r="C180" s="223"/>
      <c r="D180" s="194"/>
      <c r="E180" s="194"/>
      <c r="F180" s="194"/>
      <c r="G180" s="217"/>
      <c r="H180" s="218"/>
      <c r="I180" s="219"/>
      <c r="J180" s="220"/>
      <c r="K180" s="221"/>
      <c r="L180" s="221"/>
      <c r="M180" s="221"/>
      <c r="N180" s="221"/>
      <c r="O180" s="221"/>
      <c r="P180" s="221"/>
      <c r="Q180" s="221"/>
      <c r="R180" s="221"/>
      <c r="S180" s="221"/>
      <c r="T180" s="222"/>
      <c r="U180" s="178"/>
      <c r="V180" s="179"/>
      <c r="W180" s="179"/>
      <c r="X180" s="179"/>
      <c r="Y180" s="179"/>
      <c r="Z180" s="179"/>
      <c r="AA180" s="179"/>
      <c r="AB180" s="179"/>
      <c r="AC180" s="179"/>
      <c r="AD180" s="179"/>
      <c r="AE180" s="179"/>
      <c r="AF180" s="179"/>
      <c r="AG180" s="180"/>
    </row>
    <row r="181" spans="1:33" ht="59.25" customHeight="1" x14ac:dyDescent="0.25">
      <c r="A181" s="511"/>
      <c r="B181" s="493"/>
      <c r="C181" s="223"/>
      <c r="D181" s="194"/>
      <c r="E181" s="194"/>
      <c r="F181" s="194"/>
      <c r="G181" s="217"/>
      <c r="H181" s="218"/>
      <c r="I181" s="219"/>
      <c r="J181" s="220"/>
      <c r="K181" s="221"/>
      <c r="L181" s="221"/>
      <c r="M181" s="221"/>
      <c r="N181" s="221"/>
      <c r="O181" s="221"/>
      <c r="P181" s="221"/>
      <c r="Q181" s="221"/>
      <c r="R181" s="221"/>
      <c r="S181" s="221"/>
      <c r="T181" s="222"/>
      <c r="U181" s="178"/>
      <c r="V181" s="179"/>
      <c r="W181" s="179"/>
      <c r="X181" s="179"/>
      <c r="Y181" s="179"/>
      <c r="Z181" s="179"/>
      <c r="AA181" s="179"/>
      <c r="AB181" s="179"/>
      <c r="AC181" s="179"/>
      <c r="AD181" s="179"/>
      <c r="AE181" s="179"/>
      <c r="AF181" s="179"/>
      <c r="AG181" s="180"/>
    </row>
    <row r="182" spans="1:33" ht="59.25" customHeight="1" x14ac:dyDescent="0.25">
      <c r="A182" s="511"/>
      <c r="B182" s="493"/>
      <c r="C182" s="223"/>
      <c r="D182" s="194"/>
      <c r="E182" s="194"/>
      <c r="F182" s="194"/>
      <c r="G182" s="217"/>
      <c r="H182" s="218"/>
      <c r="I182" s="219"/>
      <c r="J182" s="220"/>
      <c r="K182" s="221"/>
      <c r="L182" s="221"/>
      <c r="M182" s="221"/>
      <c r="N182" s="221"/>
      <c r="O182" s="221"/>
      <c r="P182" s="221"/>
      <c r="Q182" s="221"/>
      <c r="R182" s="221"/>
      <c r="S182" s="221"/>
      <c r="T182" s="222"/>
      <c r="U182" s="178"/>
      <c r="V182" s="179"/>
      <c r="W182" s="179"/>
      <c r="X182" s="179"/>
      <c r="Y182" s="179"/>
      <c r="Z182" s="179"/>
      <c r="AA182" s="179"/>
      <c r="AB182" s="179"/>
      <c r="AC182" s="179"/>
      <c r="AD182" s="179"/>
      <c r="AE182" s="179"/>
      <c r="AF182" s="179"/>
      <c r="AG182" s="180"/>
    </row>
    <row r="183" spans="1:33" ht="59.25" customHeight="1" thickBot="1" x14ac:dyDescent="0.3">
      <c r="A183" s="526"/>
      <c r="B183" s="494"/>
      <c r="C183" s="224"/>
      <c r="D183" s="225"/>
      <c r="E183" s="225"/>
      <c r="F183" s="225"/>
      <c r="G183" s="217"/>
      <c r="H183" s="218"/>
      <c r="I183" s="219"/>
      <c r="J183" s="220"/>
      <c r="K183" s="221"/>
      <c r="L183" s="221"/>
      <c r="M183" s="221"/>
      <c r="N183" s="221"/>
      <c r="O183" s="221"/>
      <c r="P183" s="221"/>
      <c r="Q183" s="221"/>
      <c r="R183" s="221"/>
      <c r="S183" s="221"/>
      <c r="T183" s="222"/>
      <c r="U183" s="181"/>
      <c r="V183" s="182"/>
      <c r="W183" s="182"/>
      <c r="X183" s="182"/>
      <c r="Y183" s="182"/>
      <c r="Z183" s="182"/>
      <c r="AA183" s="182"/>
      <c r="AB183" s="182"/>
      <c r="AC183" s="182"/>
      <c r="AD183" s="182"/>
      <c r="AE183" s="182"/>
      <c r="AF183" s="182"/>
      <c r="AG183" s="183"/>
    </row>
    <row r="184" spans="1:33" ht="16.5" thickBot="1" x14ac:dyDescent="0.3">
      <c r="A184" s="527" t="s">
        <v>66</v>
      </c>
      <c r="B184" s="528"/>
      <c r="C184" s="528"/>
      <c r="D184" s="528"/>
      <c r="E184" s="528"/>
      <c r="F184" s="528"/>
      <c r="G184" s="528"/>
      <c r="H184" s="528"/>
      <c r="I184" s="528"/>
      <c r="J184" s="528"/>
      <c r="K184" s="528"/>
      <c r="L184" s="528"/>
      <c r="M184" s="528"/>
      <c r="N184" s="528"/>
      <c r="O184" s="528"/>
      <c r="P184" s="528"/>
      <c r="Q184" s="528"/>
      <c r="R184" s="528"/>
      <c r="S184" s="528"/>
      <c r="T184" s="529"/>
      <c r="U184" s="213" t="s">
        <v>115</v>
      </c>
      <c r="V184" s="214"/>
      <c r="W184" s="214"/>
      <c r="X184" s="214"/>
      <c r="Y184" s="214"/>
      <c r="Z184" s="214"/>
      <c r="AA184" s="214"/>
      <c r="AB184" s="214"/>
      <c r="AC184" s="214"/>
      <c r="AD184" s="214"/>
      <c r="AE184" s="214"/>
      <c r="AF184" s="214"/>
      <c r="AG184" s="215"/>
    </row>
    <row r="185" spans="1:33" x14ac:dyDescent="0.25">
      <c r="A185" s="509" t="s">
        <v>178</v>
      </c>
      <c r="B185" s="510"/>
      <c r="C185" s="400" t="s">
        <v>204</v>
      </c>
      <c r="D185" s="401"/>
      <c r="E185" s="401"/>
      <c r="F185" s="401"/>
      <c r="G185" s="401"/>
      <c r="H185" s="401"/>
      <c r="I185" s="401"/>
      <c r="J185" s="401"/>
      <c r="K185" s="401"/>
      <c r="L185" s="401"/>
      <c r="M185" s="401"/>
      <c r="N185" s="401"/>
      <c r="O185" s="401"/>
      <c r="P185" s="532"/>
      <c r="Q185" s="391"/>
      <c r="R185" s="392"/>
      <c r="S185" s="392"/>
      <c r="T185" s="393"/>
      <c r="U185" s="175" t="s">
        <v>238</v>
      </c>
      <c r="V185" s="176"/>
      <c r="W185" s="176"/>
      <c r="X185" s="176"/>
      <c r="Y185" s="176"/>
      <c r="Z185" s="176"/>
      <c r="AA185" s="176"/>
      <c r="AB185" s="176"/>
      <c r="AC185" s="176"/>
      <c r="AD185" s="176"/>
      <c r="AE185" s="176"/>
      <c r="AF185" s="176"/>
      <c r="AG185" s="177"/>
    </row>
    <row r="186" spans="1:33" ht="15.75" x14ac:dyDescent="0.25">
      <c r="A186" s="511"/>
      <c r="B186" s="493"/>
      <c r="C186" s="440" t="s">
        <v>181</v>
      </c>
      <c r="D186" s="533"/>
      <c r="E186" s="533"/>
      <c r="F186" s="533"/>
      <c r="G186" s="533"/>
      <c r="H186" s="533"/>
      <c r="I186" s="533"/>
      <c r="J186" s="372" t="s">
        <v>205</v>
      </c>
      <c r="K186" s="372"/>
      <c r="L186" s="372"/>
      <c r="M186" s="372"/>
      <c r="N186" s="372"/>
      <c r="O186" s="372"/>
      <c r="P186" s="312"/>
      <c r="Q186" s="394"/>
      <c r="R186" s="395"/>
      <c r="S186" s="395"/>
      <c r="T186" s="396"/>
      <c r="U186" s="178"/>
      <c r="V186" s="179"/>
      <c r="W186" s="179"/>
      <c r="X186" s="179"/>
      <c r="Y186" s="179"/>
      <c r="Z186" s="179"/>
      <c r="AA186" s="179"/>
      <c r="AB186" s="179"/>
      <c r="AC186" s="179"/>
      <c r="AD186" s="179"/>
      <c r="AE186" s="179"/>
      <c r="AF186" s="179"/>
      <c r="AG186" s="180"/>
    </row>
    <row r="187" spans="1:33" ht="15.75" x14ac:dyDescent="0.25">
      <c r="A187" s="511"/>
      <c r="B187" s="493"/>
      <c r="C187" s="534"/>
      <c r="D187" s="535"/>
      <c r="E187" s="535"/>
      <c r="F187" s="535"/>
      <c r="G187" s="535"/>
      <c r="H187" s="535"/>
      <c r="I187" s="535"/>
      <c r="J187" s="194"/>
      <c r="K187" s="194"/>
      <c r="L187" s="194"/>
      <c r="M187" s="194"/>
      <c r="N187" s="194"/>
      <c r="O187" s="194"/>
      <c r="P187" s="195"/>
      <c r="Q187" s="394"/>
      <c r="R187" s="395"/>
      <c r="S187" s="395"/>
      <c r="T187" s="396"/>
      <c r="U187" s="178"/>
      <c r="V187" s="179"/>
      <c r="W187" s="179"/>
      <c r="X187" s="179"/>
      <c r="Y187" s="179"/>
      <c r="Z187" s="179"/>
      <c r="AA187" s="179"/>
      <c r="AB187" s="179"/>
      <c r="AC187" s="179"/>
      <c r="AD187" s="179"/>
      <c r="AE187" s="179"/>
      <c r="AF187" s="179"/>
      <c r="AG187" s="180"/>
    </row>
    <row r="188" spans="1:33" ht="15.75" x14ac:dyDescent="0.25">
      <c r="A188" s="511"/>
      <c r="B188" s="493"/>
      <c r="C188" s="534"/>
      <c r="D188" s="535"/>
      <c r="E188" s="535"/>
      <c r="F188" s="535"/>
      <c r="G188" s="535"/>
      <c r="H188" s="535"/>
      <c r="I188" s="535"/>
      <c r="J188" s="194"/>
      <c r="K188" s="194"/>
      <c r="L188" s="194"/>
      <c r="M188" s="194"/>
      <c r="N188" s="194"/>
      <c r="O188" s="194"/>
      <c r="P188" s="195"/>
      <c r="Q188" s="394"/>
      <c r="R188" s="395"/>
      <c r="S188" s="395"/>
      <c r="T188" s="396"/>
      <c r="U188" s="178"/>
      <c r="V188" s="179"/>
      <c r="W188" s="179"/>
      <c r="X188" s="179"/>
      <c r="Y188" s="179"/>
      <c r="Z188" s="179"/>
      <c r="AA188" s="179"/>
      <c r="AB188" s="179"/>
      <c r="AC188" s="179"/>
      <c r="AD188" s="179"/>
      <c r="AE188" s="179"/>
      <c r="AF188" s="179"/>
      <c r="AG188" s="180"/>
    </row>
    <row r="189" spans="1:33" ht="16.5" thickBot="1" x14ac:dyDescent="0.3">
      <c r="A189" s="512"/>
      <c r="B189" s="513"/>
      <c r="C189" s="536"/>
      <c r="D189" s="537"/>
      <c r="E189" s="537"/>
      <c r="F189" s="537"/>
      <c r="G189" s="537"/>
      <c r="H189" s="537"/>
      <c r="I189" s="537"/>
      <c r="J189" s="169"/>
      <c r="K189" s="169"/>
      <c r="L189" s="169"/>
      <c r="M189" s="169"/>
      <c r="N189" s="169"/>
      <c r="O189" s="169"/>
      <c r="P189" s="272"/>
      <c r="Q189" s="394"/>
      <c r="R189" s="395"/>
      <c r="S189" s="395"/>
      <c r="T189" s="396"/>
      <c r="U189" s="178"/>
      <c r="V189" s="179"/>
      <c r="W189" s="179"/>
      <c r="X189" s="179"/>
      <c r="Y189" s="179"/>
      <c r="Z189" s="179"/>
      <c r="AA189" s="179"/>
      <c r="AB189" s="179"/>
      <c r="AC189" s="179"/>
      <c r="AD189" s="179"/>
      <c r="AE189" s="179"/>
      <c r="AF189" s="179"/>
      <c r="AG189" s="180"/>
    </row>
    <row r="190" spans="1:33" ht="17.25" thickTop="1" thickBot="1" x14ac:dyDescent="0.3">
      <c r="A190" s="205" t="s">
        <v>179</v>
      </c>
      <c r="B190" s="206"/>
      <c r="C190" s="530" t="s">
        <v>203</v>
      </c>
      <c r="D190" s="530"/>
      <c r="E190" s="530"/>
      <c r="F190" s="530"/>
      <c r="G190" s="530"/>
      <c r="H190" s="530"/>
      <c r="I190" s="530"/>
      <c r="J190" s="530"/>
      <c r="K190" s="531"/>
      <c r="L190" s="212"/>
      <c r="M190" s="212"/>
      <c r="N190" s="212"/>
      <c r="O190" s="212"/>
      <c r="P190" s="212"/>
      <c r="Q190" s="394"/>
      <c r="R190" s="395"/>
      <c r="S190" s="395"/>
      <c r="T190" s="396"/>
      <c r="U190" s="178"/>
      <c r="V190" s="179"/>
      <c r="W190" s="179"/>
      <c r="X190" s="179"/>
      <c r="Y190" s="179"/>
      <c r="Z190" s="179"/>
      <c r="AA190" s="179"/>
      <c r="AB190" s="179"/>
      <c r="AC190" s="179"/>
      <c r="AD190" s="179"/>
      <c r="AE190" s="179"/>
      <c r="AF190" s="179"/>
      <c r="AG190" s="180"/>
    </row>
    <row r="191" spans="1:33" ht="15.75" thickTop="1" x14ac:dyDescent="0.25">
      <c r="A191" s="207" t="s">
        <v>180</v>
      </c>
      <c r="B191" s="59"/>
      <c r="C191" s="202" t="s">
        <v>202</v>
      </c>
      <c r="D191" s="203"/>
      <c r="E191" s="203"/>
      <c r="F191" s="203"/>
      <c r="G191" s="203"/>
      <c r="H191" s="203"/>
      <c r="I191" s="203"/>
      <c r="J191" s="203"/>
      <c r="K191" s="203"/>
      <c r="L191" s="203"/>
      <c r="M191" s="203"/>
      <c r="N191" s="203"/>
      <c r="O191" s="203"/>
      <c r="P191" s="204"/>
      <c r="Q191" s="394"/>
      <c r="R191" s="395"/>
      <c r="S191" s="395"/>
      <c r="T191" s="396"/>
      <c r="U191" s="178"/>
      <c r="V191" s="179"/>
      <c r="W191" s="179"/>
      <c r="X191" s="179"/>
      <c r="Y191" s="179"/>
      <c r="Z191" s="179"/>
      <c r="AA191" s="179"/>
      <c r="AB191" s="179"/>
      <c r="AC191" s="179"/>
      <c r="AD191" s="179"/>
      <c r="AE191" s="179"/>
      <c r="AF191" s="179"/>
      <c r="AG191" s="180"/>
    </row>
    <row r="192" spans="1:33" x14ac:dyDescent="0.25">
      <c r="A192" s="208"/>
      <c r="B192" s="5" t="s">
        <v>182</v>
      </c>
      <c r="C192" s="187" t="str">
        <f>"Broj članova kluba koji su obavili liječnički pregled u "&amp;ŠIFRARNIK!B1&amp; ". godini."</f>
        <v>Broj članova kluba koji su obavili liječnički pregled u 2019. godini.</v>
      </c>
      <c r="D192" s="187"/>
      <c r="E192" s="187"/>
      <c r="F192" s="187"/>
      <c r="G192" s="187"/>
      <c r="H192" s="187"/>
      <c r="I192" s="187"/>
      <c r="J192" s="187"/>
      <c r="K192" s="188"/>
      <c r="L192" s="195"/>
      <c r="M192" s="268"/>
      <c r="N192" s="268"/>
      <c r="O192" s="268"/>
      <c r="P192" s="290"/>
      <c r="Q192" s="394"/>
      <c r="R192" s="395"/>
      <c r="S192" s="395"/>
      <c r="T192" s="396"/>
      <c r="U192" s="178"/>
      <c r="V192" s="179"/>
      <c r="W192" s="179"/>
      <c r="X192" s="179"/>
      <c r="Y192" s="179"/>
      <c r="Z192" s="179"/>
      <c r="AA192" s="179"/>
      <c r="AB192" s="179"/>
      <c r="AC192" s="179"/>
      <c r="AD192" s="179"/>
      <c r="AE192" s="179"/>
      <c r="AF192" s="179"/>
      <c r="AG192" s="180"/>
    </row>
    <row r="193" spans="1:33" x14ac:dyDescent="0.25">
      <c r="A193" s="208"/>
      <c r="B193" s="5" t="s">
        <v>183</v>
      </c>
      <c r="C193" s="187" t="s">
        <v>68</v>
      </c>
      <c r="D193" s="187"/>
      <c r="E193" s="187"/>
      <c r="F193" s="187"/>
      <c r="G193" s="187"/>
      <c r="H193" s="187"/>
      <c r="I193" s="187"/>
      <c r="J193" s="187"/>
      <c r="K193" s="188"/>
      <c r="L193" s="195"/>
      <c r="M193" s="268"/>
      <c r="N193" s="268"/>
      <c r="O193" s="268"/>
      <c r="P193" s="290"/>
      <c r="Q193" s="394"/>
      <c r="R193" s="395"/>
      <c r="S193" s="395"/>
      <c r="T193" s="396"/>
      <c r="U193" s="178"/>
      <c r="V193" s="179"/>
      <c r="W193" s="179"/>
      <c r="X193" s="179"/>
      <c r="Y193" s="179"/>
      <c r="Z193" s="179"/>
      <c r="AA193" s="179"/>
      <c r="AB193" s="179"/>
      <c r="AC193" s="179"/>
      <c r="AD193" s="179"/>
      <c r="AE193" s="179"/>
      <c r="AF193" s="179"/>
      <c r="AG193" s="180"/>
    </row>
    <row r="194" spans="1:33" ht="15.75" thickBot="1" x14ac:dyDescent="0.3">
      <c r="A194" s="209"/>
      <c r="B194" s="60" t="s">
        <v>184</v>
      </c>
      <c r="C194" s="210" t="s">
        <v>67</v>
      </c>
      <c r="D194" s="210"/>
      <c r="E194" s="210"/>
      <c r="F194" s="210"/>
      <c r="G194" s="210"/>
      <c r="H194" s="210"/>
      <c r="I194" s="210"/>
      <c r="J194" s="210"/>
      <c r="K194" s="211"/>
      <c r="L194" s="272"/>
      <c r="M194" s="273"/>
      <c r="N194" s="273"/>
      <c r="O194" s="273"/>
      <c r="P194" s="275"/>
      <c r="Q194" s="394"/>
      <c r="R194" s="395"/>
      <c r="S194" s="395"/>
      <c r="T194" s="396"/>
      <c r="U194" s="178"/>
      <c r="V194" s="179"/>
      <c r="W194" s="179"/>
      <c r="X194" s="179"/>
      <c r="Y194" s="179"/>
      <c r="Z194" s="179"/>
      <c r="AA194" s="179"/>
      <c r="AB194" s="179"/>
      <c r="AC194" s="179"/>
      <c r="AD194" s="179"/>
      <c r="AE194" s="179"/>
      <c r="AF194" s="179"/>
      <c r="AG194" s="180"/>
    </row>
    <row r="195" spans="1:33" ht="15.75" thickTop="1" x14ac:dyDescent="0.25">
      <c r="A195" s="171" t="s">
        <v>228</v>
      </c>
      <c r="B195" s="61"/>
      <c r="C195" s="189" t="s">
        <v>231</v>
      </c>
      <c r="D195" s="190"/>
      <c r="E195" s="190"/>
      <c r="F195" s="190"/>
      <c r="G195" s="190"/>
      <c r="H195" s="190"/>
      <c r="I195" s="190"/>
      <c r="J195" s="190"/>
      <c r="K195" s="190"/>
      <c r="L195" s="190"/>
      <c r="M195" s="190"/>
      <c r="N195" s="190"/>
      <c r="O195" s="190"/>
      <c r="P195" s="191"/>
      <c r="Q195" s="394"/>
      <c r="R195" s="395"/>
      <c r="S195" s="395"/>
      <c r="T195" s="396"/>
      <c r="U195" s="178"/>
      <c r="V195" s="179"/>
      <c r="W195" s="179"/>
      <c r="X195" s="179"/>
      <c r="Y195" s="179"/>
      <c r="Z195" s="179"/>
      <c r="AA195" s="179"/>
      <c r="AB195" s="179"/>
      <c r="AC195" s="179"/>
      <c r="AD195" s="179"/>
      <c r="AE195" s="179"/>
      <c r="AF195" s="179"/>
      <c r="AG195" s="180"/>
    </row>
    <row r="196" spans="1:33" ht="15.75" x14ac:dyDescent="0.25">
      <c r="A196" s="171"/>
      <c r="B196" s="21"/>
      <c r="C196" s="192"/>
      <c r="D196" s="192"/>
      <c r="E196" s="192"/>
      <c r="F196" s="192"/>
      <c r="G196" s="192"/>
      <c r="H196" s="192"/>
      <c r="I196" s="192"/>
      <c r="J196" s="193"/>
      <c r="K196" s="198" t="s">
        <v>237</v>
      </c>
      <c r="L196" s="198"/>
      <c r="M196" s="198"/>
      <c r="N196" s="199" t="s">
        <v>230</v>
      </c>
      <c r="O196" s="199"/>
      <c r="P196" s="200"/>
      <c r="Q196" s="394"/>
      <c r="R196" s="395"/>
      <c r="S196" s="395"/>
      <c r="T196" s="396"/>
      <c r="U196" s="178"/>
      <c r="V196" s="179"/>
      <c r="W196" s="179"/>
      <c r="X196" s="179"/>
      <c r="Y196" s="179"/>
      <c r="Z196" s="179"/>
      <c r="AA196" s="179"/>
      <c r="AB196" s="179"/>
      <c r="AC196" s="179"/>
      <c r="AD196" s="179"/>
      <c r="AE196" s="179"/>
      <c r="AF196" s="179"/>
      <c r="AG196" s="180"/>
    </row>
    <row r="197" spans="1:33" x14ac:dyDescent="0.25">
      <c r="A197" s="171"/>
      <c r="B197" s="5" t="s">
        <v>234</v>
      </c>
      <c r="C197" s="188" t="s">
        <v>232</v>
      </c>
      <c r="D197" s="201"/>
      <c r="E197" s="201"/>
      <c r="F197" s="201"/>
      <c r="G197" s="201"/>
      <c r="H197" s="201"/>
      <c r="I197" s="201"/>
      <c r="J197" s="201"/>
      <c r="K197" s="194"/>
      <c r="L197" s="194"/>
      <c r="M197" s="194"/>
      <c r="N197" s="194"/>
      <c r="O197" s="194"/>
      <c r="P197" s="195"/>
      <c r="Q197" s="394"/>
      <c r="R197" s="395"/>
      <c r="S197" s="395"/>
      <c r="T197" s="396"/>
      <c r="U197" s="178"/>
      <c r="V197" s="179"/>
      <c r="W197" s="179"/>
      <c r="X197" s="179"/>
      <c r="Y197" s="179"/>
      <c r="Z197" s="179"/>
      <c r="AA197" s="179"/>
      <c r="AB197" s="179"/>
      <c r="AC197" s="179"/>
      <c r="AD197" s="179"/>
      <c r="AE197" s="179"/>
      <c r="AF197" s="179"/>
      <c r="AG197" s="180"/>
    </row>
    <row r="198" spans="1:33" x14ac:dyDescent="0.25">
      <c r="A198" s="171"/>
      <c r="B198" s="5" t="s">
        <v>235</v>
      </c>
      <c r="C198" s="187" t="s">
        <v>229</v>
      </c>
      <c r="D198" s="187"/>
      <c r="E198" s="187"/>
      <c r="F198" s="187"/>
      <c r="G198" s="187"/>
      <c r="H198" s="187"/>
      <c r="I198" s="187"/>
      <c r="J198" s="188"/>
      <c r="K198" s="194"/>
      <c r="L198" s="194"/>
      <c r="M198" s="194"/>
      <c r="N198" s="194"/>
      <c r="O198" s="194"/>
      <c r="P198" s="195"/>
      <c r="Q198" s="394"/>
      <c r="R198" s="395"/>
      <c r="S198" s="395"/>
      <c r="T198" s="396"/>
      <c r="U198" s="178"/>
      <c r="V198" s="179"/>
      <c r="W198" s="179"/>
      <c r="X198" s="179"/>
      <c r="Y198" s="179"/>
      <c r="Z198" s="179"/>
      <c r="AA198" s="179"/>
      <c r="AB198" s="179"/>
      <c r="AC198" s="179"/>
      <c r="AD198" s="179"/>
      <c r="AE198" s="179"/>
      <c r="AF198" s="179"/>
      <c r="AG198" s="180"/>
    </row>
    <row r="199" spans="1:33" ht="15.75" thickBot="1" x14ac:dyDescent="0.3">
      <c r="A199" s="186"/>
      <c r="B199" s="8" t="s">
        <v>236</v>
      </c>
      <c r="C199" s="196" t="str">
        <f>"Ukupan iznos naplaćenih članarina u "&amp;ŠIFRARNIK!B1&amp;". godini u kunama:"</f>
        <v>Ukupan iznos naplaćenih članarina u 2019. godini u kunama:</v>
      </c>
      <c r="D199" s="196"/>
      <c r="E199" s="196"/>
      <c r="F199" s="196"/>
      <c r="G199" s="196"/>
      <c r="H199" s="196"/>
      <c r="I199" s="196"/>
      <c r="J199" s="197"/>
      <c r="K199" s="184"/>
      <c r="L199" s="185"/>
      <c r="M199" s="185"/>
      <c r="N199" s="185"/>
      <c r="O199" s="185"/>
      <c r="P199" s="185"/>
      <c r="Q199" s="397"/>
      <c r="R199" s="398"/>
      <c r="S199" s="398"/>
      <c r="T199" s="399"/>
      <c r="U199" s="181"/>
      <c r="V199" s="182"/>
      <c r="W199" s="182"/>
      <c r="X199" s="182"/>
      <c r="Y199" s="182"/>
      <c r="Z199" s="182"/>
      <c r="AA199" s="182"/>
      <c r="AB199" s="182"/>
      <c r="AC199" s="182"/>
      <c r="AD199" s="182"/>
      <c r="AE199" s="182"/>
      <c r="AF199" s="182"/>
      <c r="AG199" s="183"/>
    </row>
    <row r="200" spans="1:33" x14ac:dyDescent="0.25">
      <c r="A200" s="154" t="s">
        <v>374</v>
      </c>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156"/>
    </row>
    <row r="201" spans="1:33" x14ac:dyDescent="0.25">
      <c r="A201" s="157"/>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158"/>
      <c r="X201" s="158"/>
      <c r="Y201" s="158"/>
      <c r="Z201" s="158"/>
      <c r="AA201" s="158"/>
      <c r="AB201" s="158"/>
      <c r="AC201" s="158"/>
      <c r="AD201" s="158"/>
      <c r="AE201" s="158"/>
      <c r="AF201" s="158"/>
      <c r="AG201" s="159"/>
    </row>
    <row r="202" spans="1:33" x14ac:dyDescent="0.25">
      <c r="A202" s="157"/>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158"/>
      <c r="X202" s="158"/>
      <c r="Y202" s="158"/>
      <c r="Z202" s="158"/>
      <c r="AA202" s="158"/>
      <c r="AB202" s="158"/>
      <c r="AC202" s="158"/>
      <c r="AD202" s="158"/>
      <c r="AE202" s="158"/>
      <c r="AF202" s="158"/>
      <c r="AG202" s="159"/>
    </row>
    <row r="203" spans="1:33" x14ac:dyDescent="0.25">
      <c r="A203" s="157"/>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158"/>
      <c r="X203" s="158"/>
      <c r="Y203" s="158"/>
      <c r="Z203" s="158"/>
      <c r="AA203" s="158"/>
      <c r="AB203" s="158"/>
      <c r="AC203" s="158"/>
      <c r="AD203" s="158"/>
      <c r="AE203" s="158"/>
      <c r="AF203" s="158"/>
      <c r="AG203" s="159"/>
    </row>
    <row r="204" spans="1:33" x14ac:dyDescent="0.25">
      <c r="A204" s="157"/>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c r="AE204" s="158"/>
      <c r="AF204" s="158"/>
      <c r="AG204" s="159"/>
    </row>
    <row r="205" spans="1:33" ht="15.75" thickBot="1" x14ac:dyDescent="0.3">
      <c r="A205" s="160"/>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c r="AC205" s="161"/>
      <c r="AD205" s="161"/>
      <c r="AE205" s="161"/>
      <c r="AF205" s="161"/>
      <c r="AG205" s="162"/>
    </row>
    <row r="206" spans="1:33" x14ac:dyDescent="0.25">
      <c r="A206" s="1"/>
      <c r="B206" s="1"/>
      <c r="C206" s="1"/>
      <c r="D206" s="1"/>
      <c r="E206" s="1"/>
      <c r="F206" s="1"/>
      <c r="G206" s="1"/>
      <c r="H206" s="1"/>
      <c r="I206" s="1"/>
      <c r="J206" s="1"/>
      <c r="K206" s="1"/>
      <c r="L206" s="1"/>
      <c r="M206" s="1"/>
      <c r="N206" s="1"/>
      <c r="O206" s="1"/>
      <c r="P206" s="1"/>
      <c r="Q206" s="1"/>
      <c r="R206" s="1"/>
      <c r="S206" s="1"/>
      <c r="T206" s="1"/>
      <c r="U206" s="1"/>
    </row>
    <row r="207" spans="1:33" x14ac:dyDescent="0.25">
      <c r="A207" s="1"/>
      <c r="B207" s="1"/>
      <c r="C207" s="1"/>
      <c r="D207" s="1"/>
      <c r="E207" s="1"/>
      <c r="F207" s="1"/>
      <c r="G207" s="1"/>
      <c r="H207" s="1"/>
      <c r="I207" s="1"/>
      <c r="J207" s="1"/>
      <c r="K207" s="1"/>
      <c r="L207" s="1"/>
      <c r="M207" s="1"/>
      <c r="N207" s="1"/>
      <c r="O207" s="1"/>
      <c r="P207" s="1"/>
      <c r="Q207" s="1"/>
      <c r="R207" s="1"/>
      <c r="S207" s="1"/>
      <c r="T207" s="1"/>
      <c r="U207" s="1"/>
    </row>
    <row r="208" spans="1:33" x14ac:dyDescent="0.25">
      <c r="A208" s="1"/>
      <c r="B208" s="1"/>
      <c r="C208" s="1"/>
      <c r="D208" s="1"/>
      <c r="E208" s="1"/>
      <c r="F208" s="1"/>
      <c r="G208" s="1"/>
      <c r="H208" s="1"/>
      <c r="I208" s="1"/>
      <c r="J208" s="1"/>
      <c r="K208" s="1"/>
      <c r="L208" s="1"/>
      <c r="M208" s="1"/>
      <c r="N208" s="1"/>
      <c r="O208" s="1"/>
      <c r="P208" s="1"/>
      <c r="Q208" s="1"/>
      <c r="R208" s="1"/>
      <c r="S208" s="1"/>
      <c r="T208" s="1"/>
      <c r="U208" s="1"/>
    </row>
    <row r="209" spans="1:21" x14ac:dyDescent="0.25">
      <c r="A209" s="1"/>
      <c r="B209" s="1"/>
      <c r="C209" s="1"/>
      <c r="D209" s="1"/>
      <c r="E209" s="1"/>
      <c r="F209" s="1"/>
      <c r="G209" s="1"/>
      <c r="H209" s="1"/>
      <c r="I209" s="1"/>
      <c r="J209" s="1"/>
      <c r="K209" s="1"/>
      <c r="L209" s="1"/>
      <c r="M209" s="1"/>
      <c r="N209" s="1"/>
      <c r="O209" s="1"/>
      <c r="P209" s="1"/>
      <c r="Q209" s="1"/>
      <c r="R209" s="1"/>
      <c r="S209" s="1"/>
      <c r="T209" s="1"/>
      <c r="U209" s="1"/>
    </row>
    <row r="210" spans="1:21" x14ac:dyDescent="0.25">
      <c r="A210" s="1"/>
      <c r="B210" s="1"/>
      <c r="C210" s="1"/>
      <c r="D210" s="1"/>
      <c r="E210" s="1"/>
      <c r="F210" s="1"/>
      <c r="G210" s="1"/>
      <c r="H210" s="1"/>
      <c r="I210" s="1"/>
      <c r="J210" s="1"/>
      <c r="K210" s="1"/>
      <c r="L210" s="1"/>
      <c r="M210" s="1"/>
      <c r="N210" s="1"/>
      <c r="O210" s="1"/>
      <c r="P210" s="1"/>
      <c r="Q210" s="1"/>
      <c r="R210" s="1"/>
      <c r="S210" s="1"/>
      <c r="T210" s="1"/>
      <c r="U210" s="1"/>
    </row>
    <row r="211" spans="1:21" x14ac:dyDescent="0.25">
      <c r="A211" s="1"/>
      <c r="B211" s="1"/>
      <c r="C211" s="1"/>
      <c r="D211" s="1"/>
      <c r="E211" s="1"/>
      <c r="F211" s="1"/>
      <c r="G211" s="1"/>
      <c r="H211" s="1"/>
      <c r="I211" s="1"/>
      <c r="J211" s="1"/>
      <c r="K211" s="1"/>
      <c r="L211" s="1"/>
      <c r="M211" s="1"/>
      <c r="N211" s="1"/>
      <c r="O211" s="1"/>
      <c r="P211" s="1"/>
      <c r="Q211" s="1"/>
      <c r="R211" s="1"/>
      <c r="S211" s="1"/>
      <c r="T211" s="1"/>
      <c r="U211" s="1"/>
    </row>
    <row r="212" spans="1:21" x14ac:dyDescent="0.25">
      <c r="A212" s="1"/>
      <c r="B212" s="1"/>
      <c r="C212" s="1"/>
      <c r="D212" s="1"/>
      <c r="E212" s="1"/>
      <c r="F212" s="1"/>
      <c r="G212" s="1"/>
      <c r="H212" s="1"/>
      <c r="I212" s="1"/>
      <c r="J212" s="1"/>
      <c r="K212" s="1"/>
      <c r="L212" s="1"/>
      <c r="M212" s="1"/>
      <c r="N212" s="1"/>
      <c r="O212" s="1"/>
      <c r="P212" s="1"/>
      <c r="Q212" s="1"/>
      <c r="R212" s="1"/>
      <c r="S212" s="1"/>
      <c r="T212" s="1"/>
      <c r="U212" s="1"/>
    </row>
    <row r="213" spans="1:21" x14ac:dyDescent="0.25">
      <c r="A213" s="1"/>
      <c r="B213" s="1"/>
      <c r="C213" s="1"/>
      <c r="D213" s="1"/>
      <c r="E213" s="1"/>
      <c r="F213" s="1"/>
      <c r="G213" s="1"/>
      <c r="H213" s="1"/>
      <c r="I213" s="1"/>
      <c r="J213" s="1"/>
      <c r="K213" s="1"/>
      <c r="L213" s="1"/>
      <c r="M213" s="1"/>
      <c r="N213" s="1"/>
      <c r="O213" s="1"/>
      <c r="P213" s="1"/>
      <c r="Q213" s="1"/>
      <c r="R213" s="1"/>
      <c r="S213" s="1"/>
      <c r="T213" s="1"/>
      <c r="U213" s="1"/>
    </row>
    <row r="214" spans="1:21" x14ac:dyDescent="0.25">
      <c r="A214" s="1"/>
      <c r="B214" s="1"/>
      <c r="C214" s="1"/>
      <c r="D214" s="1"/>
      <c r="E214" s="1"/>
      <c r="F214" s="1"/>
      <c r="G214" s="1"/>
      <c r="H214" s="1"/>
      <c r="I214" s="1"/>
      <c r="J214" s="1"/>
      <c r="K214" s="1"/>
      <c r="L214" s="1"/>
      <c r="M214" s="1"/>
      <c r="N214" s="1"/>
      <c r="O214" s="1"/>
      <c r="P214" s="1"/>
      <c r="Q214" s="1"/>
      <c r="R214" s="1"/>
      <c r="S214" s="1"/>
      <c r="T214" s="1"/>
      <c r="U214" s="1"/>
    </row>
    <row r="215" spans="1:21" x14ac:dyDescent="0.25">
      <c r="A215" s="1"/>
      <c r="B215" s="1"/>
      <c r="C215" s="1"/>
      <c r="D215" s="1"/>
      <c r="E215" s="1"/>
      <c r="F215" s="1"/>
      <c r="G215" s="1"/>
      <c r="H215" s="1"/>
      <c r="I215" s="1"/>
      <c r="J215" s="1"/>
      <c r="K215" s="1"/>
      <c r="L215" s="1"/>
      <c r="M215" s="1"/>
      <c r="N215" s="1"/>
      <c r="O215" s="1"/>
      <c r="P215" s="1"/>
      <c r="Q215" s="1"/>
      <c r="R215" s="1"/>
      <c r="S215" s="1"/>
      <c r="T215" s="1"/>
      <c r="U215" s="1"/>
    </row>
    <row r="216" spans="1:21" x14ac:dyDescent="0.25">
      <c r="A216" s="1"/>
      <c r="B216" s="1"/>
      <c r="C216" s="1"/>
      <c r="D216" s="1"/>
      <c r="E216" s="1"/>
      <c r="F216" s="1"/>
      <c r="G216" s="1"/>
      <c r="H216" s="1"/>
      <c r="I216" s="1"/>
      <c r="J216" s="1"/>
      <c r="K216" s="1"/>
      <c r="L216" s="1"/>
      <c r="M216" s="1"/>
      <c r="N216" s="1"/>
      <c r="O216" s="1"/>
      <c r="P216" s="1"/>
      <c r="Q216" s="1"/>
      <c r="R216" s="1"/>
      <c r="S216" s="1"/>
      <c r="T216" s="1"/>
      <c r="U216" s="1"/>
    </row>
  </sheetData>
  <sheetProtection algorithmName="SHA-512" hashValue="eAx5KItQhjwnF2zciJMggkXDzGrniTF0XZI4fqZXdr0n4BYfHVw6cUDVowGrN06dx0G3t7uWnzwVQ09aplHMgw==" saltValue="MOwKK8e83uqH/hp6nJk1nA==" spinCount="100000" sheet="1" objects="1" scenarios="1"/>
  <mergeCells count="536">
    <mergeCell ref="A177:B183"/>
    <mergeCell ref="A184:T184"/>
    <mergeCell ref="C177:T177"/>
    <mergeCell ref="C178:F178"/>
    <mergeCell ref="C179:F179"/>
    <mergeCell ref="C180:F180"/>
    <mergeCell ref="C181:F181"/>
    <mergeCell ref="Q185:T199"/>
    <mergeCell ref="C190:K190"/>
    <mergeCell ref="A185:B189"/>
    <mergeCell ref="C185:P185"/>
    <mergeCell ref="J186:P186"/>
    <mergeCell ref="C186:I186"/>
    <mergeCell ref="C187:I187"/>
    <mergeCell ref="J187:P187"/>
    <mergeCell ref="C188:I188"/>
    <mergeCell ref="J188:P188"/>
    <mergeCell ref="C189:I189"/>
    <mergeCell ref="J189:P189"/>
    <mergeCell ref="L192:P192"/>
    <mergeCell ref="L193:P193"/>
    <mergeCell ref="L194:P194"/>
    <mergeCell ref="C192:K192"/>
    <mergeCell ref="C193:K193"/>
    <mergeCell ref="A172:B176"/>
    <mergeCell ref="C172:T172"/>
    <mergeCell ref="C173:F173"/>
    <mergeCell ref="G173:T173"/>
    <mergeCell ref="C174:F174"/>
    <mergeCell ref="G174:T174"/>
    <mergeCell ref="C175:F175"/>
    <mergeCell ref="G175:T175"/>
    <mergeCell ref="C176:F176"/>
    <mergeCell ref="G176:T176"/>
    <mergeCell ref="A167:B171"/>
    <mergeCell ref="C167:T167"/>
    <mergeCell ref="C168:F168"/>
    <mergeCell ref="G168:T168"/>
    <mergeCell ref="C169:F169"/>
    <mergeCell ref="G169:T169"/>
    <mergeCell ref="C170:F170"/>
    <mergeCell ref="G170:T170"/>
    <mergeCell ref="C171:F171"/>
    <mergeCell ref="G171:T171"/>
    <mergeCell ref="A162:B166"/>
    <mergeCell ref="C163:F163"/>
    <mergeCell ref="G163:T163"/>
    <mergeCell ref="C164:F164"/>
    <mergeCell ref="G164:T164"/>
    <mergeCell ref="C162:T162"/>
    <mergeCell ref="C165:F165"/>
    <mergeCell ref="G165:T165"/>
    <mergeCell ref="C166:F166"/>
    <mergeCell ref="G166:T166"/>
    <mergeCell ref="A143:B149"/>
    <mergeCell ref="B152:B154"/>
    <mergeCell ref="B155:B157"/>
    <mergeCell ref="B158:B160"/>
    <mergeCell ref="A150:A160"/>
    <mergeCell ref="B150:B151"/>
    <mergeCell ref="U134:AG134"/>
    <mergeCell ref="U135:AG160"/>
    <mergeCell ref="A161:T161"/>
    <mergeCell ref="H160:L160"/>
    <mergeCell ref="M160:P160"/>
    <mergeCell ref="C155:G157"/>
    <mergeCell ref="C158:G160"/>
    <mergeCell ref="C150:P150"/>
    <mergeCell ref="C143:L143"/>
    <mergeCell ref="M135:T149"/>
    <mergeCell ref="Q150:T160"/>
    <mergeCell ref="H155:L155"/>
    <mergeCell ref="M155:P155"/>
    <mergeCell ref="H156:L156"/>
    <mergeCell ref="M156:P156"/>
    <mergeCell ref="H157:L157"/>
    <mergeCell ref="M157:P157"/>
    <mergeCell ref="H158:L158"/>
    <mergeCell ref="M158:P158"/>
    <mergeCell ref="H159:L159"/>
    <mergeCell ref="M159:P159"/>
    <mergeCell ref="C151:G151"/>
    <mergeCell ref="H151:L151"/>
    <mergeCell ref="M151:P151"/>
    <mergeCell ref="H152:L152"/>
    <mergeCell ref="H153:L153"/>
    <mergeCell ref="H154:L154"/>
    <mergeCell ref="C152:G154"/>
    <mergeCell ref="M152:P152"/>
    <mergeCell ref="M153:P153"/>
    <mergeCell ref="M154:P154"/>
    <mergeCell ref="C144:G144"/>
    <mergeCell ref="H144:L144"/>
    <mergeCell ref="C145:G145"/>
    <mergeCell ref="H145:L145"/>
    <mergeCell ref="C146:G146"/>
    <mergeCell ref="C147:G147"/>
    <mergeCell ref="C148:G148"/>
    <mergeCell ref="C149:G149"/>
    <mergeCell ref="H146:L146"/>
    <mergeCell ref="H147:L147"/>
    <mergeCell ref="H148:L148"/>
    <mergeCell ref="H149:L149"/>
    <mergeCell ref="C139:G139"/>
    <mergeCell ref="C140:G140"/>
    <mergeCell ref="C141:G141"/>
    <mergeCell ref="C142:G142"/>
    <mergeCell ref="A135:A142"/>
    <mergeCell ref="B135:B136"/>
    <mergeCell ref="H137:L137"/>
    <mergeCell ref="H138:L138"/>
    <mergeCell ref="H139:L139"/>
    <mergeCell ref="H140:L140"/>
    <mergeCell ref="H141:L141"/>
    <mergeCell ref="H142:L142"/>
    <mergeCell ref="U104:AG104"/>
    <mergeCell ref="U105:AG133"/>
    <mergeCell ref="A134:T134"/>
    <mergeCell ref="H136:L136"/>
    <mergeCell ref="C135:L135"/>
    <mergeCell ref="C136:G136"/>
    <mergeCell ref="C137:G137"/>
    <mergeCell ref="C138:G138"/>
    <mergeCell ref="S129:T129"/>
    <mergeCell ref="S130:T130"/>
    <mergeCell ref="N105:T118"/>
    <mergeCell ref="C119:T119"/>
    <mergeCell ref="A119:B130"/>
    <mergeCell ref="C133:J133"/>
    <mergeCell ref="K133:T133"/>
    <mergeCell ref="A133:B133"/>
    <mergeCell ref="S120:T120"/>
    <mergeCell ref="S121:T121"/>
    <mergeCell ref="S122:T122"/>
    <mergeCell ref="S123:T123"/>
    <mergeCell ref="S124:T124"/>
    <mergeCell ref="S125:T125"/>
    <mergeCell ref="S126:T126"/>
    <mergeCell ref="S127:T127"/>
    <mergeCell ref="S128:T128"/>
    <mergeCell ref="K127:N127"/>
    <mergeCell ref="K128:N128"/>
    <mergeCell ref="K129:N129"/>
    <mergeCell ref="K130:N130"/>
    <mergeCell ref="O122:R122"/>
    <mergeCell ref="O123:R123"/>
    <mergeCell ref="O124:R124"/>
    <mergeCell ref="O125:R125"/>
    <mergeCell ref="O126:R126"/>
    <mergeCell ref="O127:R127"/>
    <mergeCell ref="O128:R128"/>
    <mergeCell ref="O129:R129"/>
    <mergeCell ref="O130:R130"/>
    <mergeCell ref="C127:F127"/>
    <mergeCell ref="C128:F128"/>
    <mergeCell ref="C129:F129"/>
    <mergeCell ref="C130:F130"/>
    <mergeCell ref="G122:J122"/>
    <mergeCell ref="G123:J123"/>
    <mergeCell ref="G124:J124"/>
    <mergeCell ref="G125:J125"/>
    <mergeCell ref="G126:J126"/>
    <mergeCell ref="G127:J127"/>
    <mergeCell ref="G128:J128"/>
    <mergeCell ref="G129:J129"/>
    <mergeCell ref="G130:J130"/>
    <mergeCell ref="C121:F121"/>
    <mergeCell ref="G121:J121"/>
    <mergeCell ref="K121:N121"/>
    <mergeCell ref="O121:R121"/>
    <mergeCell ref="C122:F122"/>
    <mergeCell ref="C123:F123"/>
    <mergeCell ref="C124:F124"/>
    <mergeCell ref="C125:F125"/>
    <mergeCell ref="C126:F126"/>
    <mergeCell ref="K122:N122"/>
    <mergeCell ref="K123:N123"/>
    <mergeCell ref="K124:N124"/>
    <mergeCell ref="K125:N125"/>
    <mergeCell ref="K126:N126"/>
    <mergeCell ref="B114:B115"/>
    <mergeCell ref="A114:A118"/>
    <mergeCell ref="C120:F120"/>
    <mergeCell ref="G120:J120"/>
    <mergeCell ref="K120:N120"/>
    <mergeCell ref="O120:R120"/>
    <mergeCell ref="K115:M115"/>
    <mergeCell ref="C116:J116"/>
    <mergeCell ref="C114:M114"/>
    <mergeCell ref="C115:J115"/>
    <mergeCell ref="K116:M116"/>
    <mergeCell ref="K117:M117"/>
    <mergeCell ref="K118:M118"/>
    <mergeCell ref="C117:J117"/>
    <mergeCell ref="C118:J118"/>
    <mergeCell ref="C113:J113"/>
    <mergeCell ref="K108:M108"/>
    <mergeCell ref="K109:M109"/>
    <mergeCell ref="K110:M110"/>
    <mergeCell ref="K111:M111"/>
    <mergeCell ref="K112:M112"/>
    <mergeCell ref="K113:M113"/>
    <mergeCell ref="A105:A113"/>
    <mergeCell ref="C106:J106"/>
    <mergeCell ref="C105:M105"/>
    <mergeCell ref="B105:B106"/>
    <mergeCell ref="A104:T104"/>
    <mergeCell ref="C107:J107"/>
    <mergeCell ref="K107:M107"/>
    <mergeCell ref="K106:M106"/>
    <mergeCell ref="C108:J108"/>
    <mergeCell ref="C109:J109"/>
    <mergeCell ref="C110:J110"/>
    <mergeCell ref="C111:J111"/>
    <mergeCell ref="C112:J112"/>
    <mergeCell ref="A94:A103"/>
    <mergeCell ref="B94:B95"/>
    <mergeCell ref="F95:K95"/>
    <mergeCell ref="L95:Q95"/>
    <mergeCell ref="F96:K96"/>
    <mergeCell ref="F97:K97"/>
    <mergeCell ref="F98:K98"/>
    <mergeCell ref="F99:K99"/>
    <mergeCell ref="F100:K100"/>
    <mergeCell ref="F101:K101"/>
    <mergeCell ref="F102:K102"/>
    <mergeCell ref="F103:K103"/>
    <mergeCell ref="L96:Q96"/>
    <mergeCell ref="L97:Q97"/>
    <mergeCell ref="L98:Q98"/>
    <mergeCell ref="L99:Q99"/>
    <mergeCell ref="L100:Q100"/>
    <mergeCell ref="L101:Q101"/>
    <mergeCell ref="L102:Q102"/>
    <mergeCell ref="L103:Q103"/>
    <mergeCell ref="C96:E96"/>
    <mergeCell ref="C97:E97"/>
    <mergeCell ref="C98:E98"/>
    <mergeCell ref="C99:E99"/>
    <mergeCell ref="C101:E101"/>
    <mergeCell ref="C100:E100"/>
    <mergeCell ref="C102:E102"/>
    <mergeCell ref="C103:E103"/>
    <mergeCell ref="C95:E95"/>
    <mergeCell ref="C94:Q94"/>
    <mergeCell ref="C92:H92"/>
    <mergeCell ref="C93:H93"/>
    <mergeCell ref="I90:M90"/>
    <mergeCell ref="I91:M91"/>
    <mergeCell ref="I92:M92"/>
    <mergeCell ref="I93:M93"/>
    <mergeCell ref="N90:Q90"/>
    <mergeCell ref="N91:Q91"/>
    <mergeCell ref="N92:Q92"/>
    <mergeCell ref="N93:Q93"/>
    <mergeCell ref="A87:B93"/>
    <mergeCell ref="N88:Q88"/>
    <mergeCell ref="C88:H88"/>
    <mergeCell ref="I88:M88"/>
    <mergeCell ref="C89:H89"/>
    <mergeCell ref="I89:M89"/>
    <mergeCell ref="N89:Q89"/>
    <mergeCell ref="C90:H90"/>
    <mergeCell ref="C91:H91"/>
    <mergeCell ref="C87:Q87"/>
    <mergeCell ref="C71:Q71"/>
    <mergeCell ref="L79:N79"/>
    <mergeCell ref="O78:Q78"/>
    <mergeCell ref="A78:B79"/>
    <mergeCell ref="C78:K79"/>
    <mergeCell ref="L78:N78"/>
    <mergeCell ref="O79:Q79"/>
    <mergeCell ref="I76:K76"/>
    <mergeCell ref="I77:K77"/>
    <mergeCell ref="L73:N73"/>
    <mergeCell ref="L74:N74"/>
    <mergeCell ref="L75:N75"/>
    <mergeCell ref="L76:N76"/>
    <mergeCell ref="L77:N77"/>
    <mergeCell ref="O73:Q73"/>
    <mergeCell ref="O74:Q74"/>
    <mergeCell ref="O75:Q75"/>
    <mergeCell ref="O76:Q76"/>
    <mergeCell ref="O77:Q77"/>
    <mergeCell ref="A71:B77"/>
    <mergeCell ref="C72:E72"/>
    <mergeCell ref="F72:H72"/>
    <mergeCell ref="I72:K72"/>
    <mergeCell ref="L72:N72"/>
    <mergeCell ref="F73:H73"/>
    <mergeCell ref="F74:H74"/>
    <mergeCell ref="F75:H75"/>
    <mergeCell ref="F76:H76"/>
    <mergeCell ref="F77:H77"/>
    <mergeCell ref="I73:K73"/>
    <mergeCell ref="I74:K74"/>
    <mergeCell ref="I75:K75"/>
    <mergeCell ref="A80:B86"/>
    <mergeCell ref="C80:Q80"/>
    <mergeCell ref="C81:I81"/>
    <mergeCell ref="J81:Q81"/>
    <mergeCell ref="C82:I82"/>
    <mergeCell ref="J82:Q82"/>
    <mergeCell ref="C83:I83"/>
    <mergeCell ref="J83:Q83"/>
    <mergeCell ref="C84:I84"/>
    <mergeCell ref="J84:Q84"/>
    <mergeCell ref="C85:I85"/>
    <mergeCell ref="J85:Q85"/>
    <mergeCell ref="C86:I86"/>
    <mergeCell ref="J86:Q86"/>
    <mergeCell ref="C65:Q70"/>
    <mergeCell ref="A64:B70"/>
    <mergeCell ref="R50:T103"/>
    <mergeCell ref="B55:B56"/>
    <mergeCell ref="B50:B51"/>
    <mergeCell ref="U49:AG49"/>
    <mergeCell ref="U50:AG103"/>
    <mergeCell ref="C64:Q64"/>
    <mergeCell ref="F56:K56"/>
    <mergeCell ref="F57:K57"/>
    <mergeCell ref="F58:K58"/>
    <mergeCell ref="F59:K59"/>
    <mergeCell ref="F60:K60"/>
    <mergeCell ref="F61:K61"/>
    <mergeCell ref="F62:K62"/>
    <mergeCell ref="F63:K63"/>
    <mergeCell ref="L56:Q56"/>
    <mergeCell ref="L57:Q57"/>
    <mergeCell ref="O72:Q72"/>
    <mergeCell ref="C73:E73"/>
    <mergeCell ref="C74:E74"/>
    <mergeCell ref="C75:E75"/>
    <mergeCell ref="C76:E76"/>
    <mergeCell ref="C77:E77"/>
    <mergeCell ref="L54:N54"/>
    <mergeCell ref="O52:Q52"/>
    <mergeCell ref="O54:Q54"/>
    <mergeCell ref="U8:AG16"/>
    <mergeCell ref="U7:AG7"/>
    <mergeCell ref="U17:AG17"/>
    <mergeCell ref="U18:AG35"/>
    <mergeCell ref="U36:AG36"/>
    <mergeCell ref="U37:AG48"/>
    <mergeCell ref="C50:Q50"/>
    <mergeCell ref="C13:F13"/>
    <mergeCell ref="C14:F14"/>
    <mergeCell ref="C15:F15"/>
    <mergeCell ref="G15:M15"/>
    <mergeCell ref="K26:N26"/>
    <mergeCell ref="C21:F21"/>
    <mergeCell ref="G21:J21"/>
    <mergeCell ref="K21:N21"/>
    <mergeCell ref="C22:F22"/>
    <mergeCell ref="K22:N22"/>
    <mergeCell ref="C42:F42"/>
    <mergeCell ref="C43:F43"/>
    <mergeCell ref="K40:N40"/>
    <mergeCell ref="K41:N41"/>
    <mergeCell ref="C55:Q55"/>
    <mergeCell ref="A50:A54"/>
    <mergeCell ref="A55:A63"/>
    <mergeCell ref="C58:E58"/>
    <mergeCell ref="C59:E59"/>
    <mergeCell ref="C60:E60"/>
    <mergeCell ref="C61:E61"/>
    <mergeCell ref="C62:E62"/>
    <mergeCell ref="C63:E63"/>
    <mergeCell ref="C57:E57"/>
    <mergeCell ref="C56:E56"/>
    <mergeCell ref="C52:K52"/>
    <mergeCell ref="C53:K53"/>
    <mergeCell ref="C54:K54"/>
    <mergeCell ref="L51:N51"/>
    <mergeCell ref="C51:K51"/>
    <mergeCell ref="L58:Q58"/>
    <mergeCell ref="L59:Q59"/>
    <mergeCell ref="L60:Q60"/>
    <mergeCell ref="L61:Q61"/>
    <mergeCell ref="L62:Q62"/>
    <mergeCell ref="L63:Q63"/>
    <mergeCell ref="O51:Q51"/>
    <mergeCell ref="L52:N52"/>
    <mergeCell ref="A1:T1"/>
    <mergeCell ref="A2:T2"/>
    <mergeCell ref="I3:J3"/>
    <mergeCell ref="K3:L3"/>
    <mergeCell ref="M3:T3"/>
    <mergeCell ref="A3:H3"/>
    <mergeCell ref="K23:N23"/>
    <mergeCell ref="K24:N24"/>
    <mergeCell ref="K25:N25"/>
    <mergeCell ref="C20:N20"/>
    <mergeCell ref="C16:F16"/>
    <mergeCell ref="A7:T7"/>
    <mergeCell ref="C8:F8"/>
    <mergeCell ref="C9:F9"/>
    <mergeCell ref="C10:F10"/>
    <mergeCell ref="C11:F11"/>
    <mergeCell ref="C12:F12"/>
    <mergeCell ref="G16:M16"/>
    <mergeCell ref="N8:T16"/>
    <mergeCell ref="A8:B8"/>
    <mergeCell ref="A9:B9"/>
    <mergeCell ref="A10:B10"/>
    <mergeCell ref="A11:B11"/>
    <mergeCell ref="A12:B12"/>
    <mergeCell ref="A13:B13"/>
    <mergeCell ref="A14:B14"/>
    <mergeCell ref="A15:B15"/>
    <mergeCell ref="A16:B16"/>
    <mergeCell ref="A17:T17"/>
    <mergeCell ref="O18:T35"/>
    <mergeCell ref="C23:F23"/>
    <mergeCell ref="C24:F24"/>
    <mergeCell ref="C25:F25"/>
    <mergeCell ref="C26:F26"/>
    <mergeCell ref="C18:F18"/>
    <mergeCell ref="C19:F19"/>
    <mergeCell ref="G18:N18"/>
    <mergeCell ref="G19:N19"/>
    <mergeCell ref="I35:N35"/>
    <mergeCell ref="C28:H28"/>
    <mergeCell ref="C27:H27"/>
    <mergeCell ref="C29:N29"/>
    <mergeCell ref="I27:N27"/>
    <mergeCell ref="G22:J22"/>
    <mergeCell ref="G23:J23"/>
    <mergeCell ref="G24:J24"/>
    <mergeCell ref="G25:J25"/>
    <mergeCell ref="G26:J26"/>
    <mergeCell ref="G42:J42"/>
    <mergeCell ref="A18:B18"/>
    <mergeCell ref="A19:B19"/>
    <mergeCell ref="A20:B26"/>
    <mergeCell ref="A27:B27"/>
    <mergeCell ref="A28:B28"/>
    <mergeCell ref="A29:B35"/>
    <mergeCell ref="I30:N30"/>
    <mergeCell ref="C30:H30"/>
    <mergeCell ref="C31:H31"/>
    <mergeCell ref="C32:H32"/>
    <mergeCell ref="C33:H33"/>
    <mergeCell ref="C34:H34"/>
    <mergeCell ref="C35:H35"/>
    <mergeCell ref="I31:N31"/>
    <mergeCell ref="I32:N32"/>
    <mergeCell ref="I33:N33"/>
    <mergeCell ref="I34:N34"/>
    <mergeCell ref="I28:N28"/>
    <mergeCell ref="G38:J38"/>
    <mergeCell ref="K38:N38"/>
    <mergeCell ref="G39:J39"/>
    <mergeCell ref="A4:T4"/>
    <mergeCell ref="G46:J46"/>
    <mergeCell ref="K46:N46"/>
    <mergeCell ref="A37:A46"/>
    <mergeCell ref="B37:B38"/>
    <mergeCell ref="C48:H48"/>
    <mergeCell ref="C47:H47"/>
    <mergeCell ref="I47:N47"/>
    <mergeCell ref="I48:N48"/>
    <mergeCell ref="K42:N42"/>
    <mergeCell ref="G43:J43"/>
    <mergeCell ref="K43:N43"/>
    <mergeCell ref="G44:J44"/>
    <mergeCell ref="K44:N44"/>
    <mergeCell ref="G45:J45"/>
    <mergeCell ref="K45:N45"/>
    <mergeCell ref="C44:F44"/>
    <mergeCell ref="C45:F45"/>
    <mergeCell ref="C46:F46"/>
    <mergeCell ref="C38:F38"/>
    <mergeCell ref="K39:N39"/>
    <mergeCell ref="G40:J40"/>
    <mergeCell ref="A36:T36"/>
    <mergeCell ref="C39:F39"/>
    <mergeCell ref="A5:T6"/>
    <mergeCell ref="G179:I179"/>
    <mergeCell ref="G178:I178"/>
    <mergeCell ref="J179:T179"/>
    <mergeCell ref="J178:T178"/>
    <mergeCell ref="G180:I180"/>
    <mergeCell ref="J180:T180"/>
    <mergeCell ref="G181:I181"/>
    <mergeCell ref="J181:T181"/>
    <mergeCell ref="G8:M8"/>
    <mergeCell ref="G9:M9"/>
    <mergeCell ref="G10:M10"/>
    <mergeCell ref="G11:M11"/>
    <mergeCell ref="G12:M12"/>
    <mergeCell ref="G13:M13"/>
    <mergeCell ref="G14:M14"/>
    <mergeCell ref="A49:T49"/>
    <mergeCell ref="C40:F40"/>
    <mergeCell ref="C41:F41"/>
    <mergeCell ref="A47:B47"/>
    <mergeCell ref="A48:B48"/>
    <mergeCell ref="C37:N37"/>
    <mergeCell ref="O37:T48"/>
    <mergeCell ref="G41:J41"/>
    <mergeCell ref="C194:K194"/>
    <mergeCell ref="L190:P190"/>
    <mergeCell ref="U161:AG161"/>
    <mergeCell ref="U162:AG183"/>
    <mergeCell ref="U184:AG184"/>
    <mergeCell ref="G182:I182"/>
    <mergeCell ref="J182:T182"/>
    <mergeCell ref="G183:I183"/>
    <mergeCell ref="J183:T183"/>
    <mergeCell ref="C182:F182"/>
    <mergeCell ref="C183:F183"/>
    <mergeCell ref="A200:AG205"/>
    <mergeCell ref="C131:J132"/>
    <mergeCell ref="K131:O131"/>
    <mergeCell ref="P131:T131"/>
    <mergeCell ref="K132:O132"/>
    <mergeCell ref="P132:T132"/>
    <mergeCell ref="A131:B132"/>
    <mergeCell ref="U185:AG199"/>
    <mergeCell ref="K199:P199"/>
    <mergeCell ref="A195:A199"/>
    <mergeCell ref="C198:J198"/>
    <mergeCell ref="C195:P195"/>
    <mergeCell ref="C196:J196"/>
    <mergeCell ref="K198:M198"/>
    <mergeCell ref="N198:P198"/>
    <mergeCell ref="C199:J199"/>
    <mergeCell ref="K196:M196"/>
    <mergeCell ref="N196:P196"/>
    <mergeCell ref="K197:M197"/>
    <mergeCell ref="N197:P197"/>
    <mergeCell ref="C197:J197"/>
    <mergeCell ref="C191:P191"/>
    <mergeCell ref="A190:B190"/>
    <mergeCell ref="A191:A194"/>
  </mergeCells>
  <phoneticPr fontId="7" type="noConversion"/>
  <dataValidations count="2">
    <dataValidation type="list" allowBlank="1" showInputMessage="1" showErrorMessage="1" sqref="G179:I183">
      <formula1>"domaćeg karaktera, međunarodnog karaktera"</formula1>
    </dataValidation>
    <dataValidation type="list" allowBlank="1" showInputMessage="1" showErrorMessage="1" sqref="H145:L149">
      <formula1>$C$39:$C$46</formula1>
    </dataValidation>
  </dataValidations>
  <printOptions horizontalCentered="1"/>
  <pageMargins left="0.62992125984251968" right="0.23622047244094491" top="0.35433070866141736" bottom="0.35433070866141736" header="0.31496062992125984" footer="0.31496062992125984"/>
  <pageSetup paperSize="9" scale="64" orientation="portrait" r:id="rId1"/>
  <rowBreaks count="3" manualBreakCount="3">
    <brk id="70" max="19" man="1"/>
    <brk id="133" max="19" man="1"/>
    <brk id="176" max="19" man="1"/>
  </rowBreaks>
  <colBreaks count="1" manualBreakCount="1">
    <brk id="20"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ŠIFRARNIK!$A$5:$A$25</xm:f>
          </x14:formula1>
          <xm:sqref>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84"/>
  <sheetViews>
    <sheetView workbookViewId="0">
      <selection activeCell="E10" sqref="E10"/>
    </sheetView>
  </sheetViews>
  <sheetFormatPr defaultRowHeight="15" x14ac:dyDescent="0.25"/>
  <cols>
    <col min="1" max="3" width="20.7109375" style="56" customWidth="1"/>
    <col min="4" max="4" width="22.5703125" style="56" customWidth="1"/>
    <col min="5" max="5" width="20.7109375" style="56" customWidth="1"/>
    <col min="6" max="6" width="16.7109375" style="58" customWidth="1"/>
    <col min="7" max="7" width="18.7109375" bestFit="1" customWidth="1"/>
  </cols>
  <sheetData>
    <row r="1" spans="1:7" ht="121.5" customHeight="1" thickBot="1" x14ac:dyDescent="0.3">
      <c r="A1" s="577" t="s">
        <v>404</v>
      </c>
      <c r="B1" s="578"/>
      <c r="C1" s="578"/>
      <c r="D1" s="578"/>
      <c r="E1" s="578"/>
      <c r="F1" s="579"/>
      <c r="G1" s="100"/>
    </row>
    <row r="2" spans="1:7" ht="19.5" thickBot="1" x14ac:dyDescent="0.3">
      <c r="A2" s="101" t="s">
        <v>0</v>
      </c>
      <c r="B2" s="102"/>
      <c r="C2" s="102"/>
      <c r="D2" s="103"/>
      <c r="E2" s="104" t="s">
        <v>217</v>
      </c>
      <c r="F2" s="105" t="s">
        <v>1</v>
      </c>
      <c r="G2" s="100"/>
    </row>
    <row r="3" spans="1:7" ht="15.75" x14ac:dyDescent="0.25">
      <c r="A3" s="585" t="s">
        <v>211</v>
      </c>
      <c r="B3" s="586"/>
      <c r="C3" s="586"/>
      <c r="D3" s="589"/>
      <c r="E3" s="106" t="e">
        <f>IF(VLOOKUP(UPITNIK!$G$8,ŠIFRARNIK!$A$5:$M$27,11,FALSE)="0","",VLOOKUP(UPITNIK!$G$8,ŠIFRARNIK!$A$5:$M$27,11,FALSE))</f>
        <v>#N/A</v>
      </c>
      <c r="F3" s="107" t="e">
        <f>IF(AND(E3&gt;=PRAVILNIK!B3,E3&lt;PRAVILNIK!B4),PRAVILNIK!E3,IF(AND(E3&gt;=PRAVILNIK!B4,E3&lt;PRAVILNIK!B5),PRAVILNIK!E4,IF(AND(E3&gt;=PRAVILNIK!B5,E3&lt;PRAVILNIK!B6),PRAVILNIK!E5,IF(AND(E3&gt;=PRAVILNIK!B6,E3&lt;PRAVILNIK!B7),PRAVILNIK!E6,IF(AND(E3&gt;=PRAVILNIK!B7),PRAVILNIK!E7,"0")))))</f>
        <v>#N/A</v>
      </c>
      <c r="G3" s="108"/>
    </row>
    <row r="4" spans="1:7" ht="15.75" x14ac:dyDescent="0.25">
      <c r="A4" s="588" t="s">
        <v>210</v>
      </c>
      <c r="B4" s="550"/>
      <c r="C4" s="550"/>
      <c r="D4" s="590"/>
      <c r="E4" s="109" t="e">
        <f>IF(VLOOKUP(UPITNIK!$G$8,ŠIFRARNIK!$A$5:$M$27,12,FALSE)="0","",VLOOKUP(UPITNIK!$G$8,ŠIFRARNIK!$A$5:$M$27,12,FALSE))</f>
        <v>#N/A</v>
      </c>
      <c r="F4" s="110" t="e">
        <f>IF(AND($E$4&gt;=PRAVILNIK!B9,$E$4&lt;PRAVILNIK!B10),PRAVILNIK!E9,IF(AND($E$4&gt;=PRAVILNIK!B10,$E$4&lt;PRAVILNIK!B11),PRAVILNIK!E10,IF(AND($E$4&gt;=PRAVILNIK!B11),PRAVILNIK!E11,"0")))</f>
        <v>#N/A</v>
      </c>
      <c r="G4" s="108"/>
    </row>
    <row r="5" spans="1:7" ht="15.75" x14ac:dyDescent="0.25">
      <c r="A5" s="593" t="s">
        <v>394</v>
      </c>
      <c r="B5" s="594"/>
      <c r="C5" s="594"/>
      <c r="D5" s="595"/>
      <c r="E5" s="109"/>
      <c r="F5" s="111"/>
      <c r="G5" s="108"/>
    </row>
    <row r="6" spans="1:7" ht="15.75" customHeight="1" x14ac:dyDescent="0.25">
      <c r="A6" s="112"/>
      <c r="B6" s="581" t="s">
        <v>239</v>
      </c>
      <c r="C6" s="581"/>
      <c r="D6" s="596"/>
      <c r="E6" s="113">
        <f>SUM(UPITNIK!G40:N46)</f>
        <v>0</v>
      </c>
      <c r="F6" s="111" t="str">
        <f>IF(AND(E6&gt;=PRAVILNIK!B13,E6&lt;PRAVILNIK!B14),PRAVILNIK!E13,IF(AND(E6&gt;=PRAVILNIK!B14,E6&lt;PRAVILNIK!B15),PRAVILNIK!E14,IF(AND(E6&gt;=PRAVILNIK!B15,E6&lt;PRAVILNIK!B16),PRAVILNIK!E15,IF(AND(E6&gt;=PRAVILNIK!B16,E6&lt;PRAVILNIK!B17),PRAVILNIK!E16,IF(AND(E6&gt;=PRAVILNIK!B17),PRAVILNIK!E17,"0")))))</f>
        <v>0</v>
      </c>
      <c r="G6" s="108"/>
    </row>
    <row r="7" spans="1:7" ht="16.5" thickBot="1" x14ac:dyDescent="0.3">
      <c r="A7" s="114"/>
      <c r="B7" s="597" t="s">
        <v>240</v>
      </c>
      <c r="C7" s="597"/>
      <c r="D7" s="598"/>
      <c r="E7" s="115">
        <f>SUM(UPITNIK!G39:N39)</f>
        <v>0</v>
      </c>
      <c r="F7" s="111" t="str">
        <f>IF(AND(E7&gt;=PRAVILNIK!B19,E7&lt;PRAVILNIK!B20),PRAVILNIK!E19,IF(AND(E7&gt;=PRAVILNIK!B20,E7&lt;PRAVILNIK!B21),PRAVILNIK!E20,IF(AND(E7&gt;=PRAVILNIK!B21,E7&lt;PRAVILNIK!B22),PRAVILNIK!E21,IF(AND(E7&gt;=PRAVILNIK!B22,E7&lt;PRAVILNIK!B23),PRAVILNIK!E22,IF(AND(E7&gt;=PRAVILNIK!B23),PRAVILNIK!E23,"0")))))</f>
        <v>0</v>
      </c>
      <c r="G7" s="108"/>
    </row>
    <row r="8" spans="1:7" ht="19.5" thickBot="1" x14ac:dyDescent="0.3">
      <c r="A8" s="591" t="s">
        <v>213</v>
      </c>
      <c r="B8" s="592"/>
      <c r="C8" s="592"/>
      <c r="D8" s="592"/>
      <c r="E8" s="545"/>
      <c r="F8" s="116" t="e">
        <f>SUM(F3:F7)</f>
        <v>#N/A</v>
      </c>
      <c r="G8" s="108"/>
    </row>
    <row r="9" spans="1:7" ht="19.5" thickBot="1" x14ac:dyDescent="0.35">
      <c r="A9" s="583" t="s">
        <v>2</v>
      </c>
      <c r="B9" s="584"/>
      <c r="C9" s="584"/>
      <c r="D9" s="584"/>
      <c r="E9" s="584"/>
      <c r="F9" s="117" t="s">
        <v>1</v>
      </c>
      <c r="G9" s="108"/>
    </row>
    <row r="10" spans="1:7" ht="15.75" x14ac:dyDescent="0.25">
      <c r="A10" s="585" t="s">
        <v>3</v>
      </c>
      <c r="B10" s="586"/>
      <c r="C10" s="586"/>
      <c r="D10" s="587"/>
      <c r="E10" s="118" t="e">
        <f>IF(VLOOKUP(UPITNIK!$G$8,ŠIFRARNIK!$A$5:$M$27,13,FALSE)="","",VLOOKUP(UPITNIK!$G$8,ŠIFRARNIK!$A$5:$M$27,13,FALSE))</f>
        <v>#N/A</v>
      </c>
      <c r="F10" s="107" t="e">
        <f>IF(E10="NE/NE",PRAVILNIK!E26,IF(E10="NE/DA",PRAVILNIK!E27,IF(E10="DA/DA",PRAVILNIK!E28,"GREŠKA!")))</f>
        <v>#N/A</v>
      </c>
      <c r="G10" s="108"/>
    </row>
    <row r="11" spans="1:7" ht="15.75" x14ac:dyDescent="0.25">
      <c r="A11" s="588" t="s">
        <v>207</v>
      </c>
      <c r="B11" s="550"/>
      <c r="C11" s="550"/>
      <c r="D11" s="551"/>
      <c r="E11" s="119" t="str">
        <f>IF(ISNUMBER(UPITNIK!G9)=TRUE,UPITNIK!G9,"GREŠKA!")</f>
        <v>GREŠKA!</v>
      </c>
      <c r="F11" s="110" t="str">
        <f ca="1">IF(AND(E11&gt;=PRAVILNIK!B30,E11&lt;PRAVILNIK!B31),PRAVILNIK!E30,IF(AND(E11&gt;=PRAVILNIK!B31,E11&lt;PRAVILNIK!B32),PRAVILNIK!E31,IF(AND(E11&gt;=PRAVILNIK!B32,E11&lt;PRAVILNIK!B33),PRAVILNIK!E32,IF(AND(E11&gt;=PRAVILNIK!B33,E11&lt;PRAVILNIK!B34),PRAVILNIK!E33,IF(AND(E11&gt;=PRAVILNIK!B34,E11&lt;=PRAVILNIK!D34),PRAVILNIK!E34,"0")))))</f>
        <v>0</v>
      </c>
      <c r="G11" s="108"/>
    </row>
    <row r="12" spans="1:7" ht="15.75" x14ac:dyDescent="0.25">
      <c r="A12" s="580" t="s">
        <v>393</v>
      </c>
      <c r="B12" s="581"/>
      <c r="C12" s="581"/>
      <c r="D12" s="582"/>
      <c r="E12" s="120"/>
      <c r="F12" s="110"/>
      <c r="G12" s="108"/>
    </row>
    <row r="13" spans="1:7" ht="15.75" x14ac:dyDescent="0.25">
      <c r="A13" s="121"/>
      <c r="B13" s="550" t="s">
        <v>4</v>
      </c>
      <c r="C13" s="550"/>
      <c r="D13" s="551"/>
      <c r="E13" s="119">
        <f>SUM(UPITNIK!L96:Q103)</f>
        <v>0</v>
      </c>
      <c r="F13" s="110" t="str">
        <f>IF(AND($E$13&gt;=PRAVILNIK!B37,$E$13&lt;PRAVILNIK!B38),PRAVILNIK!E37,IF(AND($E$13&gt;=PRAVILNIK!B38,$E$13&lt;PRAVILNIK!B39),PRAVILNIK!E38,IF(AND($E$13&gt;=PRAVILNIK!B39),PRAVILNIK!E39,"0")))</f>
        <v>0</v>
      </c>
      <c r="G13" s="108"/>
    </row>
    <row r="14" spans="1:7" ht="15.75" x14ac:dyDescent="0.25">
      <c r="A14" s="121"/>
      <c r="B14" s="550" t="s">
        <v>5</v>
      </c>
      <c r="C14" s="550"/>
      <c r="D14" s="551"/>
      <c r="E14" s="119">
        <f>SUM(UPITNIK!F96:K103)</f>
        <v>0</v>
      </c>
      <c r="F14" s="110" t="str">
        <f>IF(AND($E$14&gt;=PRAVILNIK!B42,$E$14&lt;PRAVILNIK!B43),PRAVILNIK!E42,IF(AND($E$14&gt;=PRAVILNIK!B43,$E$14&lt;PRAVILNIK!B44),PRAVILNIK!E43,IF(AND($E$14&gt;=PRAVILNIK!B44,$E$14&lt;PRAVILNIK!B45),PRAVILNIK!E44,IF(AND($E$14&gt;=PRAVILNIK!B45),PRAVILNIK!E45,"0"))))</f>
        <v>0</v>
      </c>
      <c r="G14" s="108"/>
    </row>
    <row r="15" spans="1:7" ht="15.75" x14ac:dyDescent="0.25">
      <c r="A15" s="121"/>
      <c r="B15" s="550" t="s">
        <v>388</v>
      </c>
      <c r="C15" s="550"/>
      <c r="D15" s="551"/>
      <c r="E15" s="119">
        <f>SUM(UPITNIK!F96:Q96)</f>
        <v>0</v>
      </c>
      <c r="F15" s="110" t="str">
        <f>IF(AND($E$15&gt;=PRAVILNIK!E47,$E$15&lt;PRAVILNIK!B48),PRAVILNIK!E47,IF(AND($E$15&gt;=PRAVILNIK!B48,$E$15&lt;PRAVILNIK!B49),PRAVILNIK!E48,IF(AND($E$15&gt;=PRAVILNIK!B49),PRAVILNIK!E49,"0")))</f>
        <v>0</v>
      </c>
      <c r="G15" s="108"/>
    </row>
    <row r="16" spans="1:7" ht="15.75" x14ac:dyDescent="0.25">
      <c r="A16" s="121"/>
      <c r="B16" s="550" t="s">
        <v>389</v>
      </c>
      <c r="C16" s="550"/>
      <c r="D16" s="551"/>
      <c r="E16" s="119">
        <f>SUM(UPITNIK!F97:Q98)</f>
        <v>0</v>
      </c>
      <c r="F16" s="110" t="str">
        <f>IF(AND(E16&gt;=PRAVILNIK!B51,E16&lt;PRAVILNIK!B52),PRAVILNIK!E51,IF(AND(E16&gt;=PRAVILNIK!B52,E16&lt;PRAVILNIK!B53),PRAVILNIK!E52,IF(AND(E16&gt;=PRAVILNIK!B53,E16&lt;PRAVILNIK!B54),PRAVILNIK!E53,IF(AND(E16&gt;=PRAVILNIK!B54,E16&lt;PRAVILNIK!B55),PRAVILNIK!E54,IF(AND(E16&gt;=PRAVILNIK!B55),PRAVILNIK!E55,"0")))))</f>
        <v>0</v>
      </c>
      <c r="G16" s="108"/>
    </row>
    <row r="17" spans="1:7" ht="15.75" x14ac:dyDescent="0.25">
      <c r="A17" s="121"/>
      <c r="B17" s="550" t="s">
        <v>390</v>
      </c>
      <c r="C17" s="550"/>
      <c r="D17" s="551"/>
      <c r="E17" s="119">
        <f>SUM(UPITNIK!F99:Q100)</f>
        <v>0</v>
      </c>
      <c r="F17" s="110" t="str">
        <f>IF(AND(E17&gt;=PRAVILNIK!B57,E17&lt;PRAVILNIK!B58),PRAVILNIK!E57,IF(AND(E17&gt;=PRAVILNIK!B58,E17&lt;PRAVILNIK!B59),PRAVILNIK!E58,IF(AND(E17&gt;=PRAVILNIK!B59,E17&lt;PRAVILNIK!B60),PRAVILNIK!E59,IF(AND(E17&gt;=PRAVILNIK!B60,E17&lt;PRAVILNIK!B61),PRAVILNIK!E60,IF(AND(E17&gt;=PRAVILNIK!B61),PRAVILNIK!E61,"0")))))</f>
        <v>0</v>
      </c>
      <c r="G17" s="108"/>
    </row>
    <row r="18" spans="1:7" ht="15.75" x14ac:dyDescent="0.25">
      <c r="A18" s="121"/>
      <c r="B18" s="550" t="s">
        <v>391</v>
      </c>
      <c r="C18" s="550"/>
      <c r="D18" s="551"/>
      <c r="E18" s="119">
        <f>SUM(UPITNIK!F101:Q102)</f>
        <v>0</v>
      </c>
      <c r="F18" s="110" t="str">
        <f>IF(AND(E18&gt;=PRAVILNIK!B69,E18&lt;PRAVILNIK!B70),PRAVILNIK!E69,IF(AND(E18&gt;=PRAVILNIK!B70,E18&lt;PRAVILNIK!B71),PRAVILNIK!E70,IF(AND(E18&gt;=PRAVILNIK!B71,E18&lt;PRAVILNIK!B72),PRAVILNIK!E71,IF(AND(E18&gt;=PRAVILNIK!B72,E18&lt;PRAVILNIK!B73),PRAVILNIK!E72,IF(AND(E18&gt;=PRAVILNIK!B73),PRAVILNIK!E73,"0")))))</f>
        <v>0</v>
      </c>
      <c r="G18" s="108"/>
    </row>
    <row r="19" spans="1:7" ht="15.75" x14ac:dyDescent="0.25">
      <c r="A19" s="121"/>
      <c r="B19" s="550" t="s">
        <v>392</v>
      </c>
      <c r="C19" s="550"/>
      <c r="D19" s="551"/>
      <c r="E19" s="119">
        <f>SUM(UPITNIK!F103:Q103)</f>
        <v>0</v>
      </c>
      <c r="F19" s="110" t="str">
        <f>IF(AND(E19&gt;=PRAVILNIK!B69,E19&lt;PRAVILNIK!B70),PRAVILNIK!E69,IF(AND(E19&gt;=PRAVILNIK!B70,E19&lt;PRAVILNIK!B71),PRAVILNIK!E70,IF(AND(E19&gt;=PRAVILNIK!B71,E19&lt;PRAVILNIK!B72),PRAVILNIK!E71,IF(AND(E19&gt;=PRAVILNIK!B72,E19&lt;PRAVILNIK!B73),PRAVILNIK!E72,IF(AND(E19&gt;=PRAVILNIK!B73),PRAVILNIK!E73,"0")))))</f>
        <v>0</v>
      </c>
      <c r="G19" s="108"/>
    </row>
    <row r="20" spans="1:7" ht="15.75" x14ac:dyDescent="0.25">
      <c r="A20" s="554" t="s">
        <v>358</v>
      </c>
      <c r="B20" s="555"/>
      <c r="C20" s="555"/>
      <c r="D20" s="556"/>
      <c r="E20" s="119"/>
      <c r="F20" s="110"/>
      <c r="G20" s="108"/>
    </row>
    <row r="21" spans="1:7" ht="15.75" x14ac:dyDescent="0.25">
      <c r="A21" s="122"/>
      <c r="B21" s="123" t="s">
        <v>365</v>
      </c>
      <c r="C21" s="123"/>
      <c r="D21" s="124"/>
      <c r="E21" s="125">
        <f>UPITNIK!K132</f>
        <v>0</v>
      </c>
      <c r="F21" s="126">
        <f>E21*PRAVILNIK!E75</f>
        <v>0</v>
      </c>
      <c r="G21" s="108"/>
    </row>
    <row r="22" spans="1:7" ht="16.5" thickBot="1" x14ac:dyDescent="0.3">
      <c r="A22" s="127"/>
      <c r="B22" s="128" t="s">
        <v>366</v>
      </c>
      <c r="C22" s="128"/>
      <c r="D22" s="129"/>
      <c r="E22" s="130">
        <f>UPITNIK!P132</f>
        <v>0</v>
      </c>
      <c r="F22" s="131">
        <f>E22*PRAVILNIK!E76</f>
        <v>0</v>
      </c>
      <c r="G22" s="108"/>
    </row>
    <row r="23" spans="1:7" ht="16.5" thickBot="1" x14ac:dyDescent="0.3">
      <c r="A23" s="540" t="s">
        <v>357</v>
      </c>
      <c r="B23" s="541"/>
      <c r="C23" s="541"/>
      <c r="D23" s="542"/>
      <c r="E23" s="132"/>
      <c r="F23" s="133"/>
      <c r="G23" s="108"/>
    </row>
    <row r="24" spans="1:7" ht="19.5" thickBot="1" x14ac:dyDescent="0.3">
      <c r="A24" s="543" t="s">
        <v>214</v>
      </c>
      <c r="B24" s="544"/>
      <c r="C24" s="544"/>
      <c r="D24" s="544"/>
      <c r="E24" s="545"/>
      <c r="F24" s="116" t="e">
        <f>SUM(F10:F23)</f>
        <v>#N/A</v>
      </c>
      <c r="G24" s="100"/>
    </row>
    <row r="25" spans="1:7" ht="19.5" thickBot="1" x14ac:dyDescent="0.3">
      <c r="A25" s="557" t="s">
        <v>371</v>
      </c>
      <c r="B25" s="558"/>
      <c r="C25" s="558"/>
      <c r="D25" s="558"/>
      <c r="E25" s="559"/>
      <c r="F25" s="134" t="s">
        <v>1</v>
      </c>
      <c r="G25" s="100"/>
    </row>
    <row r="26" spans="1:7" ht="15.75" x14ac:dyDescent="0.25">
      <c r="A26" s="546" t="s">
        <v>6</v>
      </c>
      <c r="B26" s="546"/>
      <c r="C26" s="546"/>
      <c r="D26" s="547"/>
      <c r="E26" s="135"/>
      <c r="F26" s="107"/>
      <c r="G26" s="100"/>
    </row>
    <row r="27" spans="1:7" ht="15.75" x14ac:dyDescent="0.25">
      <c r="A27" s="136"/>
      <c r="B27" s="552" t="s">
        <v>7</v>
      </c>
      <c r="C27" s="552"/>
      <c r="D27" s="553"/>
      <c r="E27" s="125">
        <f>UPITNIK!H137</f>
        <v>0</v>
      </c>
      <c r="F27" s="125">
        <f>E27*PRAVILNIK!E81</f>
        <v>0</v>
      </c>
      <c r="G27" s="100"/>
    </row>
    <row r="28" spans="1:7" ht="15.75" x14ac:dyDescent="0.25">
      <c r="A28" s="136"/>
      <c r="B28" s="538" t="s">
        <v>8</v>
      </c>
      <c r="C28" s="538"/>
      <c r="D28" s="539"/>
      <c r="E28" s="125">
        <f>UPITNIK!H138</f>
        <v>0</v>
      </c>
      <c r="F28" s="125">
        <f>E28*PRAVILNIK!E82</f>
        <v>0</v>
      </c>
      <c r="G28" s="100"/>
    </row>
    <row r="29" spans="1:7" ht="15.75" x14ac:dyDescent="0.25">
      <c r="A29" s="136"/>
      <c r="B29" s="538" t="s">
        <v>9</v>
      </c>
      <c r="C29" s="538"/>
      <c r="D29" s="539"/>
      <c r="E29" s="125">
        <f>UPITNIK!H139</f>
        <v>0</v>
      </c>
      <c r="F29" s="125">
        <f>E29*PRAVILNIK!E83</f>
        <v>0</v>
      </c>
      <c r="G29" s="100"/>
    </row>
    <row r="30" spans="1:7" ht="15.75" x14ac:dyDescent="0.25">
      <c r="A30" s="136"/>
      <c r="B30" s="538" t="s">
        <v>12</v>
      </c>
      <c r="C30" s="538"/>
      <c r="D30" s="539"/>
      <c r="E30" s="125">
        <f>UPITNIK!H140</f>
        <v>0</v>
      </c>
      <c r="F30" s="125">
        <f>E30*PRAVILNIK!E84</f>
        <v>0</v>
      </c>
      <c r="G30" s="100"/>
    </row>
    <row r="31" spans="1:7" ht="15.75" x14ac:dyDescent="0.25">
      <c r="A31" s="136"/>
      <c r="B31" s="538" t="s">
        <v>10</v>
      </c>
      <c r="C31" s="538"/>
      <c r="D31" s="539"/>
      <c r="E31" s="125">
        <f>UPITNIK!H141</f>
        <v>0</v>
      </c>
      <c r="F31" s="125">
        <f>E31*PRAVILNIK!E85</f>
        <v>0</v>
      </c>
      <c r="G31" s="100"/>
    </row>
    <row r="32" spans="1:7" ht="15.75" x14ac:dyDescent="0.25">
      <c r="A32" s="136"/>
      <c r="B32" s="538" t="s">
        <v>11</v>
      </c>
      <c r="C32" s="538"/>
      <c r="D32" s="539"/>
      <c r="E32" s="125">
        <f>UPITNIK!H142</f>
        <v>0</v>
      </c>
      <c r="F32" s="125">
        <f>E32*PRAVILNIK!E86</f>
        <v>0</v>
      </c>
      <c r="G32" s="100"/>
    </row>
    <row r="33" spans="1:7" ht="46.5" customHeight="1" x14ac:dyDescent="0.25">
      <c r="A33" s="548" t="s">
        <v>18</v>
      </c>
      <c r="B33" s="548"/>
      <c r="C33" s="548"/>
      <c r="D33" s="549"/>
      <c r="E33" s="137"/>
      <c r="F33" s="110"/>
      <c r="G33" s="100"/>
    </row>
    <row r="34" spans="1:7" ht="15.75" x14ac:dyDescent="0.25">
      <c r="A34" s="138"/>
      <c r="B34" s="548" t="s">
        <v>218</v>
      </c>
      <c r="C34" s="548"/>
      <c r="D34" s="549"/>
      <c r="E34" s="137">
        <f>COUNTIF(UPITNIK!H145:H149,"seniori (18+)")</f>
        <v>0</v>
      </c>
      <c r="F34" s="110">
        <f>E34*PRAVILNIK!E88</f>
        <v>0</v>
      </c>
      <c r="G34" s="100"/>
    </row>
    <row r="35" spans="1:7" ht="16.5" thickBot="1" x14ac:dyDescent="0.3">
      <c r="A35" s="138"/>
      <c r="B35" s="548" t="s">
        <v>13</v>
      </c>
      <c r="C35" s="548"/>
      <c r="D35" s="549"/>
      <c r="E35" s="137">
        <f>COUNTIF(UPITNIK!H145:H149,"&lt;&gt;seniori (18+)")-COUNTBLANK(UPITNIK!H145:H149)</f>
        <v>0</v>
      </c>
      <c r="F35" s="110">
        <f>E35*PRAVILNIK!E89</f>
        <v>0</v>
      </c>
      <c r="G35" s="100"/>
    </row>
    <row r="36" spans="1:7" ht="16.5" thickBot="1" x14ac:dyDescent="0.3">
      <c r="A36" s="550" t="s">
        <v>15</v>
      </c>
      <c r="B36" s="550"/>
      <c r="C36" s="550"/>
      <c r="D36" s="551"/>
      <c r="E36" s="119"/>
      <c r="F36" s="110"/>
      <c r="G36" s="139" t="s">
        <v>364</v>
      </c>
    </row>
    <row r="37" spans="1:7" ht="15.75" customHeight="1" x14ac:dyDescent="0.25">
      <c r="A37" s="140"/>
      <c r="B37" s="565" t="s">
        <v>220</v>
      </c>
      <c r="C37" s="565"/>
      <c r="D37" s="566"/>
      <c r="E37" s="141">
        <f>UPITNIK!K107</f>
        <v>0</v>
      </c>
      <c r="F37" s="110">
        <f>E37*PRAVILNIK!E91</f>
        <v>0</v>
      </c>
      <c r="G37" s="142">
        <f>IF(OR(E37="",E37=0),0,PRAVILNIK!F91)</f>
        <v>0</v>
      </c>
    </row>
    <row r="38" spans="1:7" ht="15.75" customHeight="1" x14ac:dyDescent="0.25">
      <c r="A38" s="140"/>
      <c r="B38" s="563" t="s">
        <v>219</v>
      </c>
      <c r="C38" s="563"/>
      <c r="D38" s="564"/>
      <c r="E38" s="141">
        <f>UPITNIK!K108</f>
        <v>0</v>
      </c>
      <c r="F38" s="110">
        <f>E38*PRAVILNIK!E92</f>
        <v>0</v>
      </c>
      <c r="G38" s="143">
        <f>IF(OR(E38="",E38=0,G37&lt;&gt;0),0,PRAVILNIK!F92)</f>
        <v>0</v>
      </c>
    </row>
    <row r="39" spans="1:7" ht="31.5" customHeight="1" x14ac:dyDescent="0.25">
      <c r="A39" s="140"/>
      <c r="B39" s="565" t="s">
        <v>19</v>
      </c>
      <c r="C39" s="565"/>
      <c r="D39" s="566"/>
      <c r="E39" s="141">
        <f>UPITNIK!K109</f>
        <v>0</v>
      </c>
      <c r="F39" s="110">
        <f>E39*PRAVILNIK!E93</f>
        <v>0</v>
      </c>
      <c r="G39" s="143">
        <f>IF(OR(E39="",E39=0,G38&lt;&gt;0,G37&lt;&gt;0),0,PRAVILNIK!F93)</f>
        <v>0</v>
      </c>
    </row>
    <row r="40" spans="1:7" ht="15.75" x14ac:dyDescent="0.25">
      <c r="A40" s="140"/>
      <c r="B40" s="567" t="s">
        <v>221</v>
      </c>
      <c r="C40" s="567"/>
      <c r="D40" s="568"/>
      <c r="E40" s="141">
        <f>UPITNIK!K110</f>
        <v>0</v>
      </c>
      <c r="F40" s="110">
        <f>E40*PRAVILNIK!E94</f>
        <v>0</v>
      </c>
      <c r="G40" s="143">
        <f>IF(OR(E40="",E40=0,G39&lt;&gt;0,G38&lt;&gt;0,G37&lt;&gt;0),0,PRAVILNIK!F94)</f>
        <v>0</v>
      </c>
    </row>
    <row r="41" spans="1:7" ht="30.75" customHeight="1" x14ac:dyDescent="0.25">
      <c r="A41" s="140"/>
      <c r="B41" s="569" t="s">
        <v>20</v>
      </c>
      <c r="C41" s="569"/>
      <c r="D41" s="570"/>
      <c r="E41" s="141">
        <f>UPITNIK!K111</f>
        <v>0</v>
      </c>
      <c r="F41" s="110">
        <f>E41*PRAVILNIK!E95</f>
        <v>0</v>
      </c>
      <c r="G41" s="143">
        <f>IF(OR(E41="",E41=0,G39&lt;&gt;0,G38&lt;&gt;0,G37&lt;&gt;0,G40&lt;&gt;0),0,PRAVILNIK!F95)</f>
        <v>0</v>
      </c>
    </row>
    <row r="42" spans="1:7" ht="32.25" customHeight="1" thickBot="1" x14ac:dyDescent="0.3">
      <c r="A42" s="140"/>
      <c r="B42" s="563" t="s">
        <v>370</v>
      </c>
      <c r="C42" s="563"/>
      <c r="D42" s="564"/>
      <c r="E42" s="141">
        <f>UPITNIK!K112</f>
        <v>0</v>
      </c>
      <c r="F42" s="110">
        <f>E42*PRAVILNIK!E96</f>
        <v>0</v>
      </c>
      <c r="G42" s="144">
        <f>IF(OR(E42="",E42=0,G39&lt;&gt;0,G38&lt;&gt;0,G37&lt;&gt;0,G40&lt;&gt;0,G41&lt;&gt;0),0,PRAVILNIK!F96)</f>
        <v>0</v>
      </c>
    </row>
    <row r="43" spans="1:7" ht="15.75" x14ac:dyDescent="0.25">
      <c r="A43" s="571" t="s">
        <v>206</v>
      </c>
      <c r="B43" s="571"/>
      <c r="C43" s="571"/>
      <c r="D43" s="572"/>
      <c r="E43" s="110"/>
      <c r="F43" s="110"/>
      <c r="G43" s="100"/>
    </row>
    <row r="44" spans="1:7" ht="15" customHeight="1" x14ac:dyDescent="0.25">
      <c r="A44" s="112"/>
      <c r="B44" s="575" t="s">
        <v>22</v>
      </c>
      <c r="C44" s="576"/>
      <c r="D44" s="576"/>
      <c r="E44" s="145">
        <f>COUNTIF(UPITNIK!G179:I183,"domaćeg karaktera")</f>
        <v>0</v>
      </c>
      <c r="F44" s="110" t="str">
        <f>IF(AND($E$44&gt;=PRAVILNIK!B99,$E$44&lt;PRAVILNIK!B100),PRAVILNIK!E99,IF(AND($E$44&gt;=PRAVILNIK!B100,$E$44&lt;PRAVILNIK!B101),PRAVILNIK!E100,IF(AND($E$44&gt;=PRAVILNIK!B101),PRAVILNIK!E101,"0")))</f>
        <v>0</v>
      </c>
      <c r="G44" s="100"/>
    </row>
    <row r="45" spans="1:7" ht="15" customHeight="1" thickBot="1" x14ac:dyDescent="0.3">
      <c r="A45" s="114"/>
      <c r="B45" s="573" t="s">
        <v>23</v>
      </c>
      <c r="C45" s="574"/>
      <c r="D45" s="574"/>
      <c r="E45" s="146">
        <f>COUNTIF(UPITNIK!G179:I183,"međunarodnog karaktera")</f>
        <v>0</v>
      </c>
      <c r="F45" s="147" t="str">
        <f>IF(AND($E$45&gt;=PRAVILNIK!B103,$E$45&lt;PRAVILNIK!B104),PRAVILNIK!E103,IF(AND($E$45&gt;=PRAVILNIK!B104,$E$45&lt;PRAVILNIK!B105),PRAVILNIK!E104,IF(AND($E$45&gt;=PRAVILNIK!B105),PRAVILNIK!E105,"0")))</f>
        <v>0</v>
      </c>
      <c r="G45" s="100"/>
    </row>
    <row r="46" spans="1:7" ht="19.5" thickBot="1" x14ac:dyDescent="0.3">
      <c r="A46" s="543" t="s">
        <v>215</v>
      </c>
      <c r="B46" s="544"/>
      <c r="C46" s="544"/>
      <c r="D46" s="544"/>
      <c r="E46" s="545"/>
      <c r="F46" s="116">
        <f>SUM(F26:F45,G37:G42)</f>
        <v>0</v>
      </c>
      <c r="G46" s="100"/>
    </row>
    <row r="47" spans="1:7" ht="33.75" customHeight="1" thickBot="1" x14ac:dyDescent="0.3">
      <c r="A47" s="560" t="s">
        <v>216</v>
      </c>
      <c r="B47" s="561"/>
      <c r="C47" s="561"/>
      <c r="D47" s="561"/>
      <c r="E47" s="562"/>
      <c r="F47" s="148" t="e">
        <f>SUM(F46,F24,F8)</f>
        <v>#N/A</v>
      </c>
      <c r="G47" s="100"/>
    </row>
    <row r="48" spans="1:7" x14ac:dyDescent="0.25">
      <c r="A48" s="55"/>
      <c r="B48" s="55"/>
      <c r="C48" s="55"/>
      <c r="D48" s="55"/>
      <c r="E48" s="55"/>
      <c r="F48" s="57"/>
    </row>
    <row r="49" spans="1:6" x14ac:dyDescent="0.25">
      <c r="A49" s="55"/>
      <c r="B49" s="55"/>
      <c r="C49" s="55"/>
      <c r="D49" s="55"/>
      <c r="E49" s="55"/>
      <c r="F49" s="57"/>
    </row>
    <row r="50" spans="1:6" x14ac:dyDescent="0.25">
      <c r="A50" s="55"/>
      <c r="B50" s="55"/>
      <c r="C50" s="55"/>
      <c r="D50" s="55"/>
      <c r="E50" s="55"/>
      <c r="F50" s="57"/>
    </row>
    <row r="51" spans="1:6" x14ac:dyDescent="0.25">
      <c r="A51" s="55"/>
      <c r="B51" s="55"/>
      <c r="C51" s="55"/>
      <c r="D51" s="55"/>
      <c r="E51" s="55"/>
      <c r="F51" s="57"/>
    </row>
    <row r="52" spans="1:6" x14ac:dyDescent="0.25">
      <c r="A52" s="55"/>
      <c r="B52" s="55"/>
      <c r="C52" s="55"/>
      <c r="D52" s="55"/>
      <c r="E52" s="55"/>
      <c r="F52" s="57"/>
    </row>
    <row r="53" spans="1:6" x14ac:dyDescent="0.25">
      <c r="A53" s="55"/>
      <c r="B53" s="55"/>
      <c r="C53" s="55"/>
      <c r="D53" s="55"/>
      <c r="E53" s="55"/>
      <c r="F53" s="57"/>
    </row>
    <row r="54" spans="1:6" x14ac:dyDescent="0.25">
      <c r="A54" s="55"/>
      <c r="B54" s="55"/>
      <c r="C54" s="55"/>
      <c r="D54" s="55"/>
      <c r="E54" s="55"/>
      <c r="F54" s="57"/>
    </row>
    <row r="55" spans="1:6" x14ac:dyDescent="0.25">
      <c r="A55" s="55"/>
      <c r="B55" s="55"/>
      <c r="C55" s="55"/>
      <c r="D55" s="55"/>
      <c r="E55" s="55"/>
      <c r="F55" s="57"/>
    </row>
    <row r="56" spans="1:6" x14ac:dyDescent="0.25">
      <c r="A56" s="55"/>
      <c r="B56" s="55"/>
      <c r="C56" s="55"/>
      <c r="D56" s="55"/>
      <c r="E56" s="55"/>
      <c r="F56" s="57"/>
    </row>
    <row r="57" spans="1:6" x14ac:dyDescent="0.25">
      <c r="A57" s="55"/>
      <c r="B57" s="55"/>
      <c r="C57" s="55"/>
      <c r="D57" s="55"/>
      <c r="E57" s="55"/>
      <c r="F57" s="57"/>
    </row>
    <row r="58" spans="1:6" x14ac:dyDescent="0.25">
      <c r="A58" s="55"/>
      <c r="B58" s="55"/>
      <c r="C58" s="55"/>
      <c r="D58" s="55"/>
      <c r="E58" s="55"/>
      <c r="F58" s="57"/>
    </row>
    <row r="59" spans="1:6" x14ac:dyDescent="0.25">
      <c r="A59" s="55"/>
      <c r="B59" s="55"/>
      <c r="C59" s="55"/>
      <c r="D59" s="55"/>
      <c r="E59" s="55"/>
      <c r="F59" s="57"/>
    </row>
    <row r="60" spans="1:6" x14ac:dyDescent="0.25">
      <c r="A60" s="55"/>
      <c r="B60" s="55"/>
      <c r="C60" s="55"/>
      <c r="D60" s="55"/>
      <c r="E60" s="55"/>
      <c r="F60" s="57"/>
    </row>
    <row r="61" spans="1:6" x14ac:dyDescent="0.25">
      <c r="A61" s="55"/>
      <c r="B61" s="55"/>
      <c r="C61" s="55"/>
      <c r="D61" s="55"/>
      <c r="E61" s="55"/>
      <c r="F61" s="57"/>
    </row>
    <row r="62" spans="1:6" x14ac:dyDescent="0.25">
      <c r="A62" s="55"/>
      <c r="B62" s="55"/>
      <c r="C62" s="55"/>
      <c r="D62" s="55"/>
      <c r="E62" s="55"/>
      <c r="F62" s="57"/>
    </row>
    <row r="63" spans="1:6" x14ac:dyDescent="0.25">
      <c r="A63" s="55"/>
      <c r="B63" s="55"/>
      <c r="C63" s="55"/>
      <c r="D63" s="55"/>
      <c r="E63" s="55"/>
      <c r="F63" s="57"/>
    </row>
    <row r="64" spans="1:6" x14ac:dyDescent="0.25">
      <c r="A64" s="55"/>
      <c r="B64" s="55"/>
      <c r="C64" s="55"/>
      <c r="D64" s="55"/>
      <c r="E64" s="55"/>
      <c r="F64" s="57"/>
    </row>
    <row r="65" spans="1:6" x14ac:dyDescent="0.25">
      <c r="A65" s="55"/>
      <c r="B65" s="55"/>
      <c r="C65" s="55"/>
      <c r="D65" s="55"/>
      <c r="E65" s="55"/>
      <c r="F65" s="57"/>
    </row>
    <row r="66" spans="1:6" x14ac:dyDescent="0.25">
      <c r="A66" s="55"/>
      <c r="B66" s="55"/>
      <c r="C66" s="55"/>
      <c r="D66" s="55"/>
      <c r="E66" s="55"/>
      <c r="F66" s="57"/>
    </row>
    <row r="67" spans="1:6" x14ac:dyDescent="0.25">
      <c r="A67" s="55"/>
      <c r="B67" s="55"/>
      <c r="C67" s="55"/>
      <c r="D67" s="55"/>
      <c r="E67" s="55"/>
      <c r="F67" s="57"/>
    </row>
    <row r="68" spans="1:6" x14ac:dyDescent="0.25">
      <c r="A68" s="55"/>
      <c r="B68" s="55"/>
      <c r="C68" s="55"/>
      <c r="D68" s="55"/>
      <c r="E68" s="55"/>
      <c r="F68" s="57"/>
    </row>
    <row r="69" spans="1:6" x14ac:dyDescent="0.25">
      <c r="A69" s="55"/>
      <c r="B69" s="55"/>
      <c r="C69" s="55"/>
      <c r="D69" s="55"/>
      <c r="E69" s="55"/>
      <c r="F69" s="57"/>
    </row>
    <row r="70" spans="1:6" x14ac:dyDescent="0.25">
      <c r="A70" s="55"/>
      <c r="B70" s="55"/>
      <c r="C70" s="55"/>
      <c r="D70" s="55"/>
      <c r="E70" s="55"/>
      <c r="F70" s="57"/>
    </row>
    <row r="71" spans="1:6" x14ac:dyDescent="0.25">
      <c r="A71" s="55"/>
      <c r="B71" s="55"/>
      <c r="C71" s="55"/>
      <c r="D71" s="55"/>
      <c r="E71" s="55"/>
      <c r="F71" s="57"/>
    </row>
    <row r="72" spans="1:6" x14ac:dyDescent="0.25">
      <c r="A72" s="55"/>
      <c r="B72" s="55"/>
      <c r="C72" s="55"/>
      <c r="D72" s="55"/>
      <c r="E72" s="55"/>
      <c r="F72" s="57"/>
    </row>
    <row r="73" spans="1:6" x14ac:dyDescent="0.25">
      <c r="A73" s="55"/>
      <c r="B73" s="55"/>
      <c r="C73" s="55"/>
      <c r="D73" s="55"/>
      <c r="E73" s="55"/>
      <c r="F73" s="57"/>
    </row>
    <row r="74" spans="1:6" x14ac:dyDescent="0.25">
      <c r="A74" s="55"/>
      <c r="B74" s="55"/>
      <c r="C74" s="55"/>
      <c r="D74" s="55"/>
      <c r="E74" s="55"/>
      <c r="F74" s="57"/>
    </row>
    <row r="75" spans="1:6" x14ac:dyDescent="0.25">
      <c r="A75" s="55"/>
      <c r="B75" s="55"/>
      <c r="C75" s="55"/>
      <c r="D75" s="55"/>
      <c r="E75" s="55"/>
      <c r="F75" s="57"/>
    </row>
    <row r="76" spans="1:6" x14ac:dyDescent="0.25">
      <c r="A76" s="55"/>
      <c r="B76" s="55"/>
      <c r="C76" s="55"/>
      <c r="D76" s="55"/>
      <c r="E76" s="55"/>
      <c r="F76" s="57"/>
    </row>
    <row r="77" spans="1:6" x14ac:dyDescent="0.25">
      <c r="A77" s="55"/>
      <c r="B77" s="55"/>
      <c r="C77" s="55"/>
      <c r="D77" s="55"/>
      <c r="E77" s="55"/>
      <c r="F77" s="57"/>
    </row>
    <row r="78" spans="1:6" x14ac:dyDescent="0.25">
      <c r="A78" s="55"/>
      <c r="B78" s="55"/>
      <c r="C78" s="55"/>
      <c r="D78" s="55"/>
      <c r="E78" s="55"/>
      <c r="F78" s="57"/>
    </row>
    <row r="79" spans="1:6" x14ac:dyDescent="0.25">
      <c r="A79" s="55"/>
      <c r="B79" s="55"/>
      <c r="C79" s="55"/>
      <c r="D79" s="55"/>
      <c r="E79" s="55"/>
      <c r="F79" s="57"/>
    </row>
    <row r="80" spans="1:6" x14ac:dyDescent="0.25">
      <c r="A80" s="55"/>
      <c r="B80" s="55"/>
      <c r="C80" s="55"/>
      <c r="D80" s="55"/>
      <c r="E80" s="55"/>
      <c r="F80" s="57"/>
    </row>
    <row r="81" spans="1:6" x14ac:dyDescent="0.25">
      <c r="A81" s="55"/>
      <c r="B81" s="55"/>
      <c r="C81" s="55"/>
      <c r="D81" s="55"/>
      <c r="E81" s="55"/>
      <c r="F81" s="57"/>
    </row>
    <row r="82" spans="1:6" x14ac:dyDescent="0.25">
      <c r="A82" s="55"/>
      <c r="B82" s="55"/>
      <c r="C82" s="55"/>
      <c r="D82" s="55"/>
      <c r="E82" s="55"/>
      <c r="F82" s="57"/>
    </row>
    <row r="83" spans="1:6" x14ac:dyDescent="0.25">
      <c r="A83" s="55"/>
      <c r="B83" s="55"/>
      <c r="C83" s="55"/>
      <c r="D83" s="55"/>
      <c r="E83" s="55"/>
      <c r="F83" s="57"/>
    </row>
    <row r="84" spans="1:6" x14ac:dyDescent="0.25">
      <c r="A84" s="55"/>
      <c r="B84" s="55"/>
      <c r="C84" s="55"/>
      <c r="D84" s="55"/>
      <c r="E84" s="55"/>
      <c r="F84" s="57"/>
    </row>
  </sheetData>
  <sheetProtection algorithmName="SHA-512" hashValue="JJBDXqEUpx9QS0m5sth/3spXnyIlTJX8KrSiaZB2j6x8cQPpGZQvxIpfZwEYbUrKf/MAgt5LvLfFaAGxeCFvTg==" saltValue="gNecR+jr6BBkm8xQJ5u+Og==" spinCount="100000" sheet="1" objects="1" scenarios="1"/>
  <mergeCells count="44">
    <mergeCell ref="A1:F1"/>
    <mergeCell ref="A12:D12"/>
    <mergeCell ref="A9:E9"/>
    <mergeCell ref="A10:D10"/>
    <mergeCell ref="A11:D11"/>
    <mergeCell ref="A3:D3"/>
    <mergeCell ref="A4:D4"/>
    <mergeCell ref="A8:E8"/>
    <mergeCell ref="A5:D5"/>
    <mergeCell ref="B6:D6"/>
    <mergeCell ref="B7:D7"/>
    <mergeCell ref="A47:E47"/>
    <mergeCell ref="A36:D36"/>
    <mergeCell ref="B38:D38"/>
    <mergeCell ref="B39:D39"/>
    <mergeCell ref="B40:D40"/>
    <mergeCell ref="B41:D41"/>
    <mergeCell ref="B42:D42"/>
    <mergeCell ref="A43:D43"/>
    <mergeCell ref="B37:D37"/>
    <mergeCell ref="B45:D45"/>
    <mergeCell ref="B44:D44"/>
    <mergeCell ref="B34:D34"/>
    <mergeCell ref="B35:D35"/>
    <mergeCell ref="A46:E46"/>
    <mergeCell ref="B13:D13"/>
    <mergeCell ref="B14:D14"/>
    <mergeCell ref="B16:D16"/>
    <mergeCell ref="B17:D17"/>
    <mergeCell ref="B18:D18"/>
    <mergeCell ref="B27:D27"/>
    <mergeCell ref="B28:D28"/>
    <mergeCell ref="B29:D29"/>
    <mergeCell ref="A33:D33"/>
    <mergeCell ref="B15:D15"/>
    <mergeCell ref="A20:D20"/>
    <mergeCell ref="B19:D19"/>
    <mergeCell ref="A25:E25"/>
    <mergeCell ref="B32:D32"/>
    <mergeCell ref="A23:D23"/>
    <mergeCell ref="A24:E24"/>
    <mergeCell ref="A26:D26"/>
    <mergeCell ref="B30:D30"/>
    <mergeCell ref="B31:D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144"/>
  <sheetViews>
    <sheetView workbookViewId="0">
      <selection activeCell="F85" sqref="F85"/>
    </sheetView>
  </sheetViews>
  <sheetFormatPr defaultRowHeight="15" x14ac:dyDescent="0.25"/>
  <cols>
    <col min="1" max="4" width="16.7109375" style="24" customWidth="1"/>
    <col min="5" max="5" width="16.7109375" style="54" customWidth="1"/>
    <col min="6" max="6" width="18.7109375" bestFit="1" customWidth="1"/>
  </cols>
  <sheetData>
    <row r="1" spans="1:5" ht="19.5" thickBot="1" x14ac:dyDescent="0.3">
      <c r="A1" s="669" t="s">
        <v>311</v>
      </c>
      <c r="B1" s="670"/>
      <c r="C1" s="670"/>
      <c r="D1" s="670"/>
      <c r="E1" s="671"/>
    </row>
    <row r="2" spans="1:5" ht="16.5" thickBot="1" x14ac:dyDescent="0.3">
      <c r="A2" s="666" t="s">
        <v>211</v>
      </c>
      <c r="B2" s="667"/>
      <c r="C2" s="667"/>
      <c r="D2" s="668"/>
      <c r="E2" s="34" t="s">
        <v>1</v>
      </c>
    </row>
    <row r="3" spans="1:5" x14ac:dyDescent="0.25">
      <c r="A3" s="27" t="s">
        <v>185</v>
      </c>
      <c r="B3" s="27">
        <v>1</v>
      </c>
      <c r="C3" s="27" t="s">
        <v>208</v>
      </c>
      <c r="D3" s="28">
        <v>100</v>
      </c>
      <c r="E3" s="30">
        <v>1</v>
      </c>
    </row>
    <row r="4" spans="1:5" x14ac:dyDescent="0.25">
      <c r="A4" s="12" t="s">
        <v>185</v>
      </c>
      <c r="B4" s="12">
        <v>101</v>
      </c>
      <c r="C4" s="12" t="s">
        <v>208</v>
      </c>
      <c r="D4" s="13">
        <v>130</v>
      </c>
      <c r="E4" s="31">
        <v>2</v>
      </c>
    </row>
    <row r="5" spans="1:5" x14ac:dyDescent="0.25">
      <c r="A5" s="12" t="s">
        <v>185</v>
      </c>
      <c r="B5" s="12">
        <v>131</v>
      </c>
      <c r="C5" s="12" t="s">
        <v>208</v>
      </c>
      <c r="D5" s="13">
        <v>160</v>
      </c>
      <c r="E5" s="31">
        <v>3</v>
      </c>
    </row>
    <row r="6" spans="1:5" x14ac:dyDescent="0.25">
      <c r="A6" s="12" t="s">
        <v>185</v>
      </c>
      <c r="B6" s="12">
        <v>161</v>
      </c>
      <c r="C6" s="12" t="s">
        <v>208</v>
      </c>
      <c r="D6" s="13">
        <v>200</v>
      </c>
      <c r="E6" s="31">
        <v>4</v>
      </c>
    </row>
    <row r="7" spans="1:5" ht="15.75" thickBot="1" x14ac:dyDescent="0.3">
      <c r="A7" s="11" t="s">
        <v>185</v>
      </c>
      <c r="B7" s="11">
        <v>201</v>
      </c>
      <c r="C7" s="11" t="s">
        <v>208</v>
      </c>
      <c r="D7" s="29"/>
      <c r="E7" s="32">
        <v>5</v>
      </c>
    </row>
    <row r="8" spans="1:5" ht="16.5" thickBot="1" x14ac:dyDescent="0.3">
      <c r="A8" s="666" t="s">
        <v>210</v>
      </c>
      <c r="B8" s="667"/>
      <c r="C8" s="667"/>
      <c r="D8" s="668"/>
      <c r="E8" s="34" t="s">
        <v>1</v>
      </c>
    </row>
    <row r="9" spans="1:5" x14ac:dyDescent="0.25">
      <c r="A9" s="27" t="s">
        <v>185</v>
      </c>
      <c r="B9" s="27">
        <v>1</v>
      </c>
      <c r="C9" s="27" t="s">
        <v>208</v>
      </c>
      <c r="D9" s="28">
        <v>100</v>
      </c>
      <c r="E9" s="30">
        <v>1</v>
      </c>
    </row>
    <row r="10" spans="1:5" x14ac:dyDescent="0.25">
      <c r="A10" s="12" t="s">
        <v>185</v>
      </c>
      <c r="B10" s="12">
        <v>101</v>
      </c>
      <c r="C10" s="12" t="s">
        <v>208</v>
      </c>
      <c r="D10" s="13">
        <v>200</v>
      </c>
      <c r="E10" s="31">
        <v>2</v>
      </c>
    </row>
    <row r="11" spans="1:5" ht="15.75" thickBot="1" x14ac:dyDescent="0.3">
      <c r="A11" s="11" t="s">
        <v>185</v>
      </c>
      <c r="B11" s="11">
        <v>201</v>
      </c>
      <c r="C11" s="11" t="s">
        <v>208</v>
      </c>
      <c r="D11" s="29"/>
      <c r="E11" s="32">
        <v>3</v>
      </c>
    </row>
    <row r="12" spans="1:5" ht="30.75" customHeight="1" thickBot="1" x14ac:dyDescent="0.3">
      <c r="A12" s="672" t="s">
        <v>395</v>
      </c>
      <c r="B12" s="673"/>
      <c r="C12" s="673"/>
      <c r="D12" s="674"/>
      <c r="E12" s="34" t="s">
        <v>1</v>
      </c>
    </row>
    <row r="13" spans="1:5" x14ac:dyDescent="0.25">
      <c r="A13" s="27" t="s">
        <v>185</v>
      </c>
      <c r="B13" s="27">
        <v>1</v>
      </c>
      <c r="C13" s="27" t="s">
        <v>208</v>
      </c>
      <c r="D13" s="28">
        <v>20</v>
      </c>
      <c r="E13" s="30">
        <v>10</v>
      </c>
    </row>
    <row r="14" spans="1:5" x14ac:dyDescent="0.25">
      <c r="A14" s="12" t="s">
        <v>185</v>
      </c>
      <c r="B14" s="12">
        <v>21</v>
      </c>
      <c r="C14" s="12" t="s">
        <v>208</v>
      </c>
      <c r="D14" s="13">
        <v>50</v>
      </c>
      <c r="E14" s="31">
        <v>15</v>
      </c>
    </row>
    <row r="15" spans="1:5" x14ac:dyDescent="0.25">
      <c r="A15" s="12" t="s">
        <v>185</v>
      </c>
      <c r="B15" s="12">
        <v>51</v>
      </c>
      <c r="C15" s="12" t="s">
        <v>208</v>
      </c>
      <c r="D15" s="13">
        <v>100</v>
      </c>
      <c r="E15" s="31">
        <v>20</v>
      </c>
    </row>
    <row r="16" spans="1:5" x14ac:dyDescent="0.25">
      <c r="A16" s="12" t="s">
        <v>185</v>
      </c>
      <c r="B16" s="12">
        <v>101</v>
      </c>
      <c r="C16" s="12" t="s">
        <v>208</v>
      </c>
      <c r="D16" s="13">
        <v>12</v>
      </c>
      <c r="E16" s="31">
        <v>25</v>
      </c>
    </row>
    <row r="17" spans="1:5" ht="15.75" thickBot="1" x14ac:dyDescent="0.3">
      <c r="A17" s="11" t="s">
        <v>185</v>
      </c>
      <c r="B17" s="11">
        <v>121</v>
      </c>
      <c r="C17" s="11" t="s">
        <v>208</v>
      </c>
      <c r="D17" s="29"/>
      <c r="E17" s="32">
        <v>30</v>
      </c>
    </row>
    <row r="18" spans="1:5" ht="16.5" thickBot="1" x14ac:dyDescent="0.3">
      <c r="A18" s="666" t="s">
        <v>209</v>
      </c>
      <c r="B18" s="667"/>
      <c r="C18" s="667"/>
      <c r="D18" s="668"/>
      <c r="E18" s="34" t="s">
        <v>1</v>
      </c>
    </row>
    <row r="19" spans="1:5" x14ac:dyDescent="0.25">
      <c r="A19" s="27" t="s">
        <v>185</v>
      </c>
      <c r="B19" s="27">
        <v>1</v>
      </c>
      <c r="C19" s="27" t="s">
        <v>208</v>
      </c>
      <c r="D19" s="28">
        <v>20</v>
      </c>
      <c r="E19" s="30">
        <v>2</v>
      </c>
    </row>
    <row r="20" spans="1:5" x14ac:dyDescent="0.25">
      <c r="A20" s="12" t="s">
        <v>185</v>
      </c>
      <c r="B20" s="12">
        <v>21</v>
      </c>
      <c r="C20" s="12" t="s">
        <v>208</v>
      </c>
      <c r="D20" s="13">
        <v>50</v>
      </c>
      <c r="E20" s="31">
        <v>4</v>
      </c>
    </row>
    <row r="21" spans="1:5" x14ac:dyDescent="0.25">
      <c r="A21" s="12" t="s">
        <v>185</v>
      </c>
      <c r="B21" s="12">
        <v>51</v>
      </c>
      <c r="C21" s="12" t="s">
        <v>208</v>
      </c>
      <c r="D21" s="13">
        <v>100</v>
      </c>
      <c r="E21" s="31">
        <v>6</v>
      </c>
    </row>
    <row r="22" spans="1:5" x14ac:dyDescent="0.25">
      <c r="A22" s="12" t="s">
        <v>185</v>
      </c>
      <c r="B22" s="12">
        <v>101</v>
      </c>
      <c r="C22" s="12" t="s">
        <v>208</v>
      </c>
      <c r="D22" s="13">
        <v>120</v>
      </c>
      <c r="E22" s="31">
        <v>8</v>
      </c>
    </row>
    <row r="23" spans="1:5" ht="15.75" thickBot="1" x14ac:dyDescent="0.3">
      <c r="A23" s="11" t="s">
        <v>185</v>
      </c>
      <c r="B23" s="11">
        <v>121</v>
      </c>
      <c r="C23" s="11" t="s">
        <v>208</v>
      </c>
      <c r="D23" s="29"/>
      <c r="E23" s="32">
        <v>10</v>
      </c>
    </row>
    <row r="24" spans="1:5" ht="19.5" thickBot="1" x14ac:dyDescent="0.35">
      <c r="A24" s="675" t="s">
        <v>2</v>
      </c>
      <c r="B24" s="676"/>
      <c r="C24" s="676"/>
      <c r="D24" s="676"/>
      <c r="E24" s="677"/>
    </row>
    <row r="25" spans="1:5" ht="16.5" thickBot="1" x14ac:dyDescent="0.3">
      <c r="A25" s="678" t="s">
        <v>3</v>
      </c>
      <c r="B25" s="679"/>
      <c r="C25" s="679"/>
      <c r="D25" s="680"/>
      <c r="E25" s="34" t="s">
        <v>1</v>
      </c>
    </row>
    <row r="26" spans="1:5" x14ac:dyDescent="0.25">
      <c r="A26" s="657" t="s">
        <v>241</v>
      </c>
      <c r="B26" s="658"/>
      <c r="C26" s="658"/>
      <c r="D26" s="659"/>
      <c r="E26" s="35">
        <v>0</v>
      </c>
    </row>
    <row r="27" spans="1:5" x14ac:dyDescent="0.25">
      <c r="A27" s="660" t="s">
        <v>242</v>
      </c>
      <c r="B27" s="661"/>
      <c r="C27" s="661"/>
      <c r="D27" s="662"/>
      <c r="E27" s="31">
        <v>1</v>
      </c>
    </row>
    <row r="28" spans="1:5" ht="15.75" thickBot="1" x14ac:dyDescent="0.3">
      <c r="A28" s="663" t="s">
        <v>243</v>
      </c>
      <c r="B28" s="664"/>
      <c r="C28" s="664"/>
      <c r="D28" s="665"/>
      <c r="E28" s="33">
        <v>3</v>
      </c>
    </row>
    <row r="29" spans="1:5" ht="16.5" thickBot="1" x14ac:dyDescent="0.3">
      <c r="A29" s="635" t="s">
        <v>396</v>
      </c>
      <c r="B29" s="636"/>
      <c r="C29" s="636"/>
      <c r="D29" s="637"/>
      <c r="E29" s="34" t="s">
        <v>1</v>
      </c>
    </row>
    <row r="30" spans="1:5" x14ac:dyDescent="0.25">
      <c r="A30" s="27" t="s">
        <v>185</v>
      </c>
      <c r="B30" s="27">
        <v>1</v>
      </c>
      <c r="C30" s="27" t="s">
        <v>208</v>
      </c>
      <c r="D30" s="28">
        <v>1965</v>
      </c>
      <c r="E30" s="39">
        <v>5</v>
      </c>
    </row>
    <row r="31" spans="1:5" x14ac:dyDescent="0.25">
      <c r="A31" s="12" t="s">
        <v>185</v>
      </c>
      <c r="B31" s="12">
        <v>1966</v>
      </c>
      <c r="C31" s="12" t="s">
        <v>208</v>
      </c>
      <c r="D31" s="13">
        <v>1986</v>
      </c>
      <c r="E31" s="36">
        <v>4</v>
      </c>
    </row>
    <row r="32" spans="1:5" x14ac:dyDescent="0.25">
      <c r="A32" s="12" t="s">
        <v>185</v>
      </c>
      <c r="B32" s="12">
        <v>1987</v>
      </c>
      <c r="C32" s="12" t="s">
        <v>208</v>
      </c>
      <c r="D32" s="13">
        <v>1996</v>
      </c>
      <c r="E32" s="36">
        <v>3</v>
      </c>
    </row>
    <row r="33" spans="1:5" x14ac:dyDescent="0.25">
      <c r="A33" s="12" t="s">
        <v>185</v>
      </c>
      <c r="B33" s="12">
        <v>1997</v>
      </c>
      <c r="C33" s="12" t="s">
        <v>208</v>
      </c>
      <c r="D33" s="13">
        <v>2005</v>
      </c>
      <c r="E33" s="36">
        <v>2</v>
      </c>
    </row>
    <row r="34" spans="1:5" ht="15.75" thickBot="1" x14ac:dyDescent="0.3">
      <c r="A34" s="11" t="s">
        <v>185</v>
      </c>
      <c r="B34" s="11">
        <v>2005</v>
      </c>
      <c r="C34" s="11" t="s">
        <v>208</v>
      </c>
      <c r="D34" s="29">
        <f ca="1">YEAR(TODAY())</f>
        <v>2020</v>
      </c>
      <c r="E34" s="40">
        <v>1</v>
      </c>
    </row>
    <row r="35" spans="1:5" ht="16.5" thickBot="1" x14ac:dyDescent="0.3">
      <c r="A35" s="633" t="s">
        <v>397</v>
      </c>
      <c r="B35" s="634"/>
      <c r="C35" s="634"/>
      <c r="D35" s="634"/>
      <c r="E35" s="34" t="s">
        <v>1</v>
      </c>
    </row>
    <row r="36" spans="1:5" x14ac:dyDescent="0.25">
      <c r="A36" s="647" t="s">
        <v>4</v>
      </c>
      <c r="B36" s="647"/>
      <c r="C36" s="647"/>
      <c r="D36" s="648"/>
      <c r="E36" s="46"/>
    </row>
    <row r="37" spans="1:5" x14ac:dyDescent="0.25">
      <c r="A37" s="15" t="s">
        <v>185</v>
      </c>
      <c r="B37" s="12">
        <v>1</v>
      </c>
      <c r="C37" s="12" t="s">
        <v>208</v>
      </c>
      <c r="D37" s="13">
        <v>10</v>
      </c>
      <c r="E37" s="37">
        <v>1</v>
      </c>
    </row>
    <row r="38" spans="1:5" x14ac:dyDescent="0.25">
      <c r="A38" s="15" t="s">
        <v>185</v>
      </c>
      <c r="B38" s="12">
        <v>11</v>
      </c>
      <c r="C38" s="12" t="s">
        <v>208</v>
      </c>
      <c r="D38" s="13">
        <v>20</v>
      </c>
      <c r="E38" s="37">
        <v>2</v>
      </c>
    </row>
    <row r="39" spans="1:5" x14ac:dyDescent="0.25">
      <c r="A39" s="15" t="s">
        <v>185</v>
      </c>
      <c r="B39" s="12">
        <v>21</v>
      </c>
      <c r="C39" s="12" t="s">
        <v>208</v>
      </c>
      <c r="D39" s="13">
        <v>40</v>
      </c>
      <c r="E39" s="37">
        <v>3</v>
      </c>
    </row>
    <row r="40" spans="1:5" x14ac:dyDescent="0.25">
      <c r="A40" s="87" t="s">
        <v>185</v>
      </c>
      <c r="B40" s="153">
        <v>41</v>
      </c>
      <c r="C40" s="153" t="s">
        <v>208</v>
      </c>
      <c r="D40" s="86"/>
      <c r="E40" s="37">
        <v>4</v>
      </c>
    </row>
    <row r="41" spans="1:5" x14ac:dyDescent="0.25">
      <c r="A41" s="646" t="s">
        <v>5</v>
      </c>
      <c r="B41" s="646"/>
      <c r="C41" s="646"/>
      <c r="D41" s="640"/>
      <c r="E41" s="43"/>
    </row>
    <row r="42" spans="1:5" x14ac:dyDescent="0.25">
      <c r="A42" s="15" t="s">
        <v>185</v>
      </c>
      <c r="B42" s="12">
        <v>1</v>
      </c>
      <c r="C42" s="12" t="s">
        <v>208</v>
      </c>
      <c r="D42" s="13">
        <v>10</v>
      </c>
      <c r="E42" s="38">
        <v>1</v>
      </c>
    </row>
    <row r="43" spans="1:5" x14ac:dyDescent="0.25">
      <c r="A43" s="15" t="s">
        <v>185</v>
      </c>
      <c r="B43" s="12">
        <v>11</v>
      </c>
      <c r="C43" s="12" t="s">
        <v>208</v>
      </c>
      <c r="D43" s="13">
        <v>30</v>
      </c>
      <c r="E43" s="38">
        <v>2</v>
      </c>
    </row>
    <row r="44" spans="1:5" x14ac:dyDescent="0.25">
      <c r="A44" s="15" t="s">
        <v>185</v>
      </c>
      <c r="B44" s="12">
        <v>31</v>
      </c>
      <c r="C44" s="12" t="s">
        <v>208</v>
      </c>
      <c r="D44" s="13">
        <v>50</v>
      </c>
      <c r="E44" s="38">
        <v>3</v>
      </c>
    </row>
    <row r="45" spans="1:5" x14ac:dyDescent="0.25">
      <c r="A45" s="15" t="s">
        <v>185</v>
      </c>
      <c r="B45" s="12">
        <v>51</v>
      </c>
      <c r="C45" s="12" t="s">
        <v>208</v>
      </c>
      <c r="D45" s="13"/>
      <c r="E45" s="38">
        <v>4</v>
      </c>
    </row>
    <row r="46" spans="1:5" x14ac:dyDescent="0.25">
      <c r="A46" s="640" t="s">
        <v>377</v>
      </c>
      <c r="B46" s="641"/>
      <c r="C46" s="641"/>
      <c r="D46" s="645"/>
      <c r="E46" s="47"/>
    </row>
    <row r="47" spans="1:5" x14ac:dyDescent="0.25">
      <c r="A47" s="87" t="s">
        <v>185</v>
      </c>
      <c r="B47" s="85">
        <v>1</v>
      </c>
      <c r="C47" s="85" t="s">
        <v>208</v>
      </c>
      <c r="D47" s="86">
        <v>20</v>
      </c>
      <c r="E47" s="38">
        <v>1</v>
      </c>
    </row>
    <row r="48" spans="1:5" x14ac:dyDescent="0.25">
      <c r="A48" s="87" t="s">
        <v>185</v>
      </c>
      <c r="B48" s="85">
        <v>21</v>
      </c>
      <c r="C48" s="85" t="s">
        <v>208</v>
      </c>
      <c r="D48" s="86">
        <v>40</v>
      </c>
      <c r="E48" s="38">
        <v>2</v>
      </c>
    </row>
    <row r="49" spans="1:5" x14ac:dyDescent="0.25">
      <c r="A49" s="87" t="s">
        <v>185</v>
      </c>
      <c r="B49" s="85">
        <v>41</v>
      </c>
      <c r="C49" s="85" t="s">
        <v>208</v>
      </c>
      <c r="D49" s="86"/>
      <c r="E49" s="38">
        <v>3</v>
      </c>
    </row>
    <row r="50" spans="1:5" x14ac:dyDescent="0.25">
      <c r="A50" s="640" t="s">
        <v>378</v>
      </c>
      <c r="B50" s="641"/>
      <c r="C50" s="641"/>
      <c r="D50" s="645"/>
      <c r="E50" s="47"/>
    </row>
    <row r="51" spans="1:5" x14ac:dyDescent="0.25">
      <c r="A51" s="87" t="s">
        <v>185</v>
      </c>
      <c r="B51" s="85">
        <v>1</v>
      </c>
      <c r="C51" s="85" t="s">
        <v>208</v>
      </c>
      <c r="D51" s="86">
        <v>10</v>
      </c>
      <c r="E51" s="38">
        <v>1</v>
      </c>
    </row>
    <row r="52" spans="1:5" x14ac:dyDescent="0.25">
      <c r="A52" s="87" t="s">
        <v>185</v>
      </c>
      <c r="B52" s="85">
        <v>11</v>
      </c>
      <c r="C52" s="85" t="s">
        <v>208</v>
      </c>
      <c r="D52" s="86">
        <v>20</v>
      </c>
      <c r="E52" s="38">
        <v>2</v>
      </c>
    </row>
    <row r="53" spans="1:5" x14ac:dyDescent="0.25">
      <c r="A53" s="87" t="s">
        <v>185</v>
      </c>
      <c r="B53" s="85">
        <v>21</v>
      </c>
      <c r="C53" s="85" t="s">
        <v>208</v>
      </c>
      <c r="D53" s="86">
        <v>30</v>
      </c>
      <c r="E53" s="38">
        <v>3</v>
      </c>
    </row>
    <row r="54" spans="1:5" x14ac:dyDescent="0.25">
      <c r="A54" s="87" t="s">
        <v>185</v>
      </c>
      <c r="B54" s="85">
        <v>31</v>
      </c>
      <c r="C54" s="85" t="s">
        <v>208</v>
      </c>
      <c r="D54" s="86">
        <v>40</v>
      </c>
      <c r="E54" s="38">
        <v>4</v>
      </c>
    </row>
    <row r="55" spans="1:5" x14ac:dyDescent="0.25">
      <c r="A55" s="41" t="s">
        <v>185</v>
      </c>
      <c r="B55" s="88">
        <v>41</v>
      </c>
      <c r="C55" s="88" t="s">
        <v>208</v>
      </c>
      <c r="D55" s="29"/>
      <c r="E55" s="42">
        <v>5</v>
      </c>
    </row>
    <row r="56" spans="1:5" x14ac:dyDescent="0.25">
      <c r="A56" s="646" t="s">
        <v>379</v>
      </c>
      <c r="B56" s="646"/>
      <c r="C56" s="646"/>
      <c r="D56" s="640"/>
      <c r="E56" s="48"/>
    </row>
    <row r="57" spans="1:5" x14ac:dyDescent="0.25">
      <c r="A57" s="87" t="s">
        <v>185</v>
      </c>
      <c r="B57" s="85">
        <v>1</v>
      </c>
      <c r="C57" s="85" t="s">
        <v>208</v>
      </c>
      <c r="D57" s="86">
        <v>10</v>
      </c>
      <c r="E57" s="38">
        <v>1</v>
      </c>
    </row>
    <row r="58" spans="1:5" x14ac:dyDescent="0.25">
      <c r="A58" s="87" t="s">
        <v>185</v>
      </c>
      <c r="B58" s="85">
        <v>11</v>
      </c>
      <c r="C58" s="85" t="s">
        <v>208</v>
      </c>
      <c r="D58" s="86">
        <v>20</v>
      </c>
      <c r="E58" s="38">
        <v>2</v>
      </c>
    </row>
    <row r="59" spans="1:5" x14ac:dyDescent="0.25">
      <c r="A59" s="87" t="s">
        <v>185</v>
      </c>
      <c r="B59" s="85">
        <v>21</v>
      </c>
      <c r="C59" s="85" t="s">
        <v>208</v>
      </c>
      <c r="D59" s="86">
        <v>30</v>
      </c>
      <c r="E59" s="38">
        <v>3</v>
      </c>
    </row>
    <row r="60" spans="1:5" x14ac:dyDescent="0.25">
      <c r="A60" s="87" t="s">
        <v>185</v>
      </c>
      <c r="B60" s="85">
        <v>31</v>
      </c>
      <c r="C60" s="85" t="s">
        <v>208</v>
      </c>
      <c r="D60" s="86">
        <v>40</v>
      </c>
      <c r="E60" s="38">
        <v>4</v>
      </c>
    </row>
    <row r="61" spans="1:5" x14ac:dyDescent="0.25">
      <c r="A61" s="41" t="s">
        <v>185</v>
      </c>
      <c r="B61" s="88">
        <v>41</v>
      </c>
      <c r="C61" s="88" t="s">
        <v>208</v>
      </c>
      <c r="D61" s="29"/>
      <c r="E61" s="42">
        <v>5</v>
      </c>
    </row>
    <row r="62" spans="1:5" x14ac:dyDescent="0.25">
      <c r="A62" s="646" t="s">
        <v>380</v>
      </c>
      <c r="B62" s="646"/>
      <c r="C62" s="646"/>
      <c r="D62" s="640"/>
      <c r="E62" s="48"/>
    </row>
    <row r="63" spans="1:5" x14ac:dyDescent="0.25">
      <c r="A63" s="87" t="s">
        <v>185</v>
      </c>
      <c r="B63" s="85">
        <v>1</v>
      </c>
      <c r="C63" s="85" t="s">
        <v>208</v>
      </c>
      <c r="D63" s="86">
        <v>10</v>
      </c>
      <c r="E63" s="38">
        <v>1</v>
      </c>
    </row>
    <row r="64" spans="1:5" x14ac:dyDescent="0.25">
      <c r="A64" s="87" t="s">
        <v>185</v>
      </c>
      <c r="B64" s="85">
        <v>11</v>
      </c>
      <c r="C64" s="85" t="s">
        <v>208</v>
      </c>
      <c r="D64" s="86">
        <v>20</v>
      </c>
      <c r="E64" s="38">
        <v>2</v>
      </c>
    </row>
    <row r="65" spans="1:5" x14ac:dyDescent="0.25">
      <c r="A65" s="87" t="s">
        <v>185</v>
      </c>
      <c r="B65" s="85">
        <v>21</v>
      </c>
      <c r="C65" s="85" t="s">
        <v>208</v>
      </c>
      <c r="D65" s="86">
        <v>30</v>
      </c>
      <c r="E65" s="38">
        <v>3</v>
      </c>
    </row>
    <row r="66" spans="1:5" x14ac:dyDescent="0.25">
      <c r="A66" s="87" t="s">
        <v>185</v>
      </c>
      <c r="B66" s="85">
        <v>31</v>
      </c>
      <c r="C66" s="85" t="s">
        <v>208</v>
      </c>
      <c r="D66" s="86">
        <v>40</v>
      </c>
      <c r="E66" s="38">
        <v>4</v>
      </c>
    </row>
    <row r="67" spans="1:5" x14ac:dyDescent="0.25">
      <c r="A67" s="41" t="s">
        <v>185</v>
      </c>
      <c r="B67" s="88">
        <v>41</v>
      </c>
      <c r="C67" s="88" t="s">
        <v>208</v>
      </c>
      <c r="D67" s="29"/>
      <c r="E67" s="42">
        <v>5</v>
      </c>
    </row>
    <row r="68" spans="1:5" x14ac:dyDescent="0.25">
      <c r="A68" s="640" t="s">
        <v>381</v>
      </c>
      <c r="B68" s="641"/>
      <c r="C68" s="641"/>
      <c r="D68" s="641"/>
      <c r="E68" s="47"/>
    </row>
    <row r="69" spans="1:5" x14ac:dyDescent="0.25">
      <c r="A69" s="15" t="s">
        <v>185</v>
      </c>
      <c r="B69" s="12">
        <v>1</v>
      </c>
      <c r="C69" s="12" t="s">
        <v>208</v>
      </c>
      <c r="D69" s="13">
        <v>10</v>
      </c>
      <c r="E69" s="38">
        <v>1</v>
      </c>
    </row>
    <row r="70" spans="1:5" x14ac:dyDescent="0.25">
      <c r="A70" s="15" t="s">
        <v>185</v>
      </c>
      <c r="B70" s="12">
        <v>11</v>
      </c>
      <c r="C70" s="12" t="s">
        <v>208</v>
      </c>
      <c r="D70" s="13">
        <v>20</v>
      </c>
      <c r="E70" s="38">
        <v>2</v>
      </c>
    </row>
    <row r="71" spans="1:5" x14ac:dyDescent="0.25">
      <c r="A71" s="15" t="s">
        <v>185</v>
      </c>
      <c r="B71" s="12">
        <v>21</v>
      </c>
      <c r="C71" s="12" t="s">
        <v>208</v>
      </c>
      <c r="D71" s="13">
        <v>30</v>
      </c>
      <c r="E71" s="38">
        <v>3</v>
      </c>
    </row>
    <row r="72" spans="1:5" x14ac:dyDescent="0.25">
      <c r="A72" s="15" t="s">
        <v>185</v>
      </c>
      <c r="B72" s="12">
        <v>31</v>
      </c>
      <c r="C72" s="12" t="s">
        <v>208</v>
      </c>
      <c r="D72" s="13">
        <v>40</v>
      </c>
      <c r="E72" s="38">
        <v>4</v>
      </c>
    </row>
    <row r="73" spans="1:5" ht="15.75" thickBot="1" x14ac:dyDescent="0.3">
      <c r="A73" s="41" t="s">
        <v>185</v>
      </c>
      <c r="B73" s="11">
        <v>41</v>
      </c>
      <c r="C73" s="11" t="s">
        <v>208</v>
      </c>
      <c r="D73" s="29"/>
      <c r="E73" s="42">
        <v>5</v>
      </c>
    </row>
    <row r="74" spans="1:5" ht="16.5" thickBot="1" x14ac:dyDescent="0.3">
      <c r="A74" s="649" t="s">
        <v>398</v>
      </c>
      <c r="B74" s="650"/>
      <c r="C74" s="650"/>
      <c r="D74" s="650"/>
      <c r="E74" s="96" t="s">
        <v>1</v>
      </c>
    </row>
    <row r="75" spans="1:5" x14ac:dyDescent="0.25">
      <c r="A75" s="651" t="s">
        <v>359</v>
      </c>
      <c r="B75" s="652"/>
      <c r="C75" s="652"/>
      <c r="D75" s="653"/>
      <c r="E75" s="98" t="s">
        <v>360</v>
      </c>
    </row>
    <row r="76" spans="1:5" ht="15.75" thickBot="1" x14ac:dyDescent="0.3">
      <c r="A76" s="654" t="s">
        <v>362</v>
      </c>
      <c r="B76" s="655"/>
      <c r="C76" s="655"/>
      <c r="D76" s="656"/>
      <c r="E76" s="99" t="s">
        <v>361</v>
      </c>
    </row>
    <row r="77" spans="1:5" ht="16.5" thickBot="1" x14ac:dyDescent="0.3">
      <c r="A77" s="638" t="s">
        <v>399</v>
      </c>
      <c r="B77" s="639"/>
      <c r="C77" s="639"/>
      <c r="D77" s="639"/>
      <c r="E77" s="97" t="s">
        <v>1</v>
      </c>
    </row>
    <row r="78" spans="1:5" ht="15.75" thickBot="1" x14ac:dyDescent="0.3">
      <c r="A78" s="642" t="s">
        <v>212</v>
      </c>
      <c r="B78" s="643"/>
      <c r="C78" s="643"/>
      <c r="D78" s="644"/>
      <c r="E78" s="49" t="s">
        <v>402</v>
      </c>
    </row>
    <row r="79" spans="1:5" ht="19.5" thickBot="1" x14ac:dyDescent="0.3">
      <c r="A79" s="630" t="s">
        <v>400</v>
      </c>
      <c r="B79" s="631"/>
      <c r="C79" s="631"/>
      <c r="D79" s="631"/>
      <c r="E79" s="632"/>
    </row>
    <row r="80" spans="1:5" ht="30.75" customHeight="1" thickBot="1" x14ac:dyDescent="0.3">
      <c r="A80" s="614" t="s">
        <v>401</v>
      </c>
      <c r="B80" s="615"/>
      <c r="C80" s="615"/>
      <c r="D80" s="615"/>
      <c r="E80" s="34" t="s">
        <v>1</v>
      </c>
    </row>
    <row r="81" spans="1:6" x14ac:dyDescent="0.25">
      <c r="A81" s="626" t="s">
        <v>7</v>
      </c>
      <c r="B81" s="627"/>
      <c r="C81" s="627"/>
      <c r="D81" s="627"/>
      <c r="E81" s="30">
        <v>6</v>
      </c>
    </row>
    <row r="82" spans="1:6" x14ac:dyDescent="0.25">
      <c r="A82" s="628" t="s">
        <v>8</v>
      </c>
      <c r="B82" s="629"/>
      <c r="C82" s="629"/>
      <c r="D82" s="629"/>
      <c r="E82" s="31">
        <v>5</v>
      </c>
    </row>
    <row r="83" spans="1:6" x14ac:dyDescent="0.25">
      <c r="A83" s="628" t="s">
        <v>9</v>
      </c>
      <c r="B83" s="629"/>
      <c r="C83" s="629"/>
      <c r="D83" s="629"/>
      <c r="E83" s="31">
        <v>4</v>
      </c>
    </row>
    <row r="84" spans="1:6" x14ac:dyDescent="0.25">
      <c r="A84" s="628" t="s">
        <v>12</v>
      </c>
      <c r="B84" s="629"/>
      <c r="C84" s="629"/>
      <c r="D84" s="629"/>
      <c r="E84" s="31">
        <v>3</v>
      </c>
    </row>
    <row r="85" spans="1:6" x14ac:dyDescent="0.25">
      <c r="A85" s="628" t="s">
        <v>10</v>
      </c>
      <c r="B85" s="629"/>
      <c r="C85" s="629"/>
      <c r="D85" s="629"/>
      <c r="E85" s="36">
        <v>2</v>
      </c>
    </row>
    <row r="86" spans="1:6" ht="15.75" thickBot="1" x14ac:dyDescent="0.3">
      <c r="A86" s="612" t="s">
        <v>11</v>
      </c>
      <c r="B86" s="613"/>
      <c r="C86" s="613"/>
      <c r="D86" s="613"/>
      <c r="E86" s="40">
        <v>1</v>
      </c>
    </row>
    <row r="87" spans="1:6" ht="32.25" customHeight="1" thickBot="1" x14ac:dyDescent="0.3">
      <c r="A87" s="616" t="s">
        <v>403</v>
      </c>
      <c r="B87" s="617"/>
      <c r="C87" s="617"/>
      <c r="D87" s="617"/>
      <c r="E87" s="34" t="s">
        <v>1</v>
      </c>
    </row>
    <row r="88" spans="1:6" x14ac:dyDescent="0.25">
      <c r="A88" s="620" t="s">
        <v>14</v>
      </c>
      <c r="B88" s="621"/>
      <c r="C88" s="621"/>
      <c r="D88" s="621"/>
      <c r="E88" s="50">
        <v>2</v>
      </c>
    </row>
    <row r="89" spans="1:6" ht="15.75" thickBot="1" x14ac:dyDescent="0.3">
      <c r="A89" s="612" t="s">
        <v>13</v>
      </c>
      <c r="B89" s="613"/>
      <c r="C89" s="613"/>
      <c r="D89" s="613"/>
      <c r="E89" s="36">
        <v>5</v>
      </c>
    </row>
    <row r="90" spans="1:6" ht="16.5" thickBot="1" x14ac:dyDescent="0.3">
      <c r="A90" s="622" t="s">
        <v>15</v>
      </c>
      <c r="B90" s="623"/>
      <c r="C90" s="623"/>
      <c r="D90" s="623"/>
      <c r="E90" s="34" t="s">
        <v>1</v>
      </c>
      <c r="F90" s="34" t="s">
        <v>364</v>
      </c>
    </row>
    <row r="91" spans="1:6" ht="29.25" customHeight="1" x14ac:dyDescent="0.25">
      <c r="A91" s="624" t="s">
        <v>16</v>
      </c>
      <c r="B91" s="625"/>
      <c r="C91" s="625"/>
      <c r="D91" s="625"/>
      <c r="E91" s="35">
        <v>5</v>
      </c>
      <c r="F91" s="35">
        <v>5</v>
      </c>
    </row>
    <row r="92" spans="1:6" ht="29.25" customHeight="1" x14ac:dyDescent="0.25">
      <c r="A92" s="608" t="s">
        <v>17</v>
      </c>
      <c r="B92" s="609"/>
      <c r="C92" s="609"/>
      <c r="D92" s="609"/>
      <c r="E92" s="31">
        <v>4</v>
      </c>
      <c r="F92" s="31">
        <v>4</v>
      </c>
    </row>
    <row r="93" spans="1:6" ht="30" customHeight="1" x14ac:dyDescent="0.25">
      <c r="A93" s="618" t="s">
        <v>19</v>
      </c>
      <c r="B93" s="619"/>
      <c r="C93" s="619"/>
      <c r="D93" s="619"/>
      <c r="E93" s="31">
        <v>3.5</v>
      </c>
      <c r="F93" s="31">
        <v>3.5</v>
      </c>
    </row>
    <row r="94" spans="1:6" x14ac:dyDescent="0.25">
      <c r="A94" s="604" t="s">
        <v>21</v>
      </c>
      <c r="B94" s="605"/>
      <c r="C94" s="605"/>
      <c r="D94" s="605"/>
      <c r="E94" s="31">
        <v>2.5</v>
      </c>
      <c r="F94" s="31">
        <v>2.5</v>
      </c>
    </row>
    <row r="95" spans="1:6" ht="30" customHeight="1" x14ac:dyDescent="0.25">
      <c r="A95" s="606" t="s">
        <v>20</v>
      </c>
      <c r="B95" s="607"/>
      <c r="C95" s="607"/>
      <c r="D95" s="607"/>
      <c r="E95" s="31">
        <v>2</v>
      </c>
      <c r="F95" s="31">
        <v>2</v>
      </c>
    </row>
    <row r="96" spans="1:6" ht="29.25" customHeight="1" thickBot="1" x14ac:dyDescent="0.3">
      <c r="A96" s="608" t="s">
        <v>363</v>
      </c>
      <c r="B96" s="609"/>
      <c r="C96" s="609"/>
      <c r="D96" s="609"/>
      <c r="E96" s="33">
        <v>1</v>
      </c>
      <c r="F96" s="33">
        <v>1</v>
      </c>
    </row>
    <row r="97" spans="1:6" ht="16.5" thickBot="1" x14ac:dyDescent="0.3">
      <c r="A97" s="610" t="s">
        <v>206</v>
      </c>
      <c r="B97" s="611"/>
      <c r="C97" s="611"/>
      <c r="D97" s="611"/>
      <c r="E97" s="97" t="s">
        <v>1</v>
      </c>
    </row>
    <row r="98" spans="1:6" x14ac:dyDescent="0.25">
      <c r="A98" s="599" t="s">
        <v>22</v>
      </c>
      <c r="B98" s="600"/>
      <c r="C98" s="600"/>
      <c r="D98" s="600"/>
      <c r="E98" s="51"/>
    </row>
    <row r="99" spans="1:6" x14ac:dyDescent="0.25">
      <c r="A99" s="44" t="s">
        <v>185</v>
      </c>
      <c r="B99" s="22">
        <v>1</v>
      </c>
      <c r="C99" s="22" t="s">
        <v>208</v>
      </c>
      <c r="D99" s="45">
        <v>1</v>
      </c>
      <c r="E99" s="31">
        <v>1</v>
      </c>
    </row>
    <row r="100" spans="1:6" x14ac:dyDescent="0.25">
      <c r="A100" s="25" t="s">
        <v>185</v>
      </c>
      <c r="B100" s="12">
        <v>2</v>
      </c>
      <c r="C100" s="12" t="s">
        <v>208</v>
      </c>
      <c r="D100" s="13">
        <v>2</v>
      </c>
      <c r="E100" s="31">
        <v>2</v>
      </c>
    </row>
    <row r="101" spans="1:6" x14ac:dyDescent="0.25">
      <c r="A101" s="25" t="s">
        <v>185</v>
      </c>
      <c r="B101" s="12">
        <v>3</v>
      </c>
      <c r="C101" s="12" t="s">
        <v>208</v>
      </c>
      <c r="D101" s="13"/>
      <c r="E101" s="31">
        <v>3</v>
      </c>
    </row>
    <row r="102" spans="1:6" x14ac:dyDescent="0.25">
      <c r="A102" s="601" t="s">
        <v>23</v>
      </c>
      <c r="B102" s="602"/>
      <c r="C102" s="602"/>
      <c r="D102" s="603"/>
      <c r="E102" s="52"/>
    </row>
    <row r="103" spans="1:6" x14ac:dyDescent="0.25">
      <c r="A103" s="44" t="s">
        <v>185</v>
      </c>
      <c r="B103" s="22">
        <v>1</v>
      </c>
      <c r="C103" s="22" t="s">
        <v>208</v>
      </c>
      <c r="D103" s="45">
        <v>1</v>
      </c>
      <c r="E103" s="31">
        <v>2</v>
      </c>
    </row>
    <row r="104" spans="1:6" x14ac:dyDescent="0.25">
      <c r="A104" s="25" t="s">
        <v>185</v>
      </c>
      <c r="B104" s="12">
        <v>2</v>
      </c>
      <c r="C104" s="12" t="s">
        <v>208</v>
      </c>
      <c r="D104" s="13">
        <v>2</v>
      </c>
      <c r="E104" s="31">
        <v>3</v>
      </c>
    </row>
    <row r="105" spans="1:6" ht="15.75" thickBot="1" x14ac:dyDescent="0.3">
      <c r="A105" s="26" t="s">
        <v>185</v>
      </c>
      <c r="B105" s="17">
        <v>3</v>
      </c>
      <c r="C105" s="17" t="s">
        <v>208</v>
      </c>
      <c r="D105" s="19"/>
      <c r="E105" s="33">
        <v>5</v>
      </c>
    </row>
    <row r="106" spans="1:6" x14ac:dyDescent="0.25">
      <c r="A106" s="16"/>
      <c r="B106" s="16"/>
      <c r="C106" s="16"/>
      <c r="D106" s="16"/>
      <c r="E106" s="53"/>
      <c r="F106" s="1"/>
    </row>
    <row r="107" spans="1:6" x14ac:dyDescent="0.25">
      <c r="A107" s="16"/>
      <c r="B107" s="16"/>
      <c r="C107" s="16"/>
      <c r="D107" s="16"/>
      <c r="E107" s="53"/>
      <c r="F107" s="1"/>
    </row>
    <row r="108" spans="1:6" x14ac:dyDescent="0.25">
      <c r="A108" s="16"/>
      <c r="B108" s="16"/>
      <c r="C108" s="16"/>
      <c r="D108" s="16"/>
      <c r="E108" s="53"/>
      <c r="F108" s="1"/>
    </row>
    <row r="109" spans="1:6" x14ac:dyDescent="0.25">
      <c r="A109" s="16"/>
      <c r="B109" s="16"/>
      <c r="C109" s="16"/>
      <c r="D109" s="16"/>
      <c r="E109" s="53"/>
      <c r="F109" s="1"/>
    </row>
    <row r="110" spans="1:6" x14ac:dyDescent="0.25">
      <c r="A110" s="16"/>
      <c r="B110" s="16"/>
      <c r="C110" s="16"/>
      <c r="D110" s="16"/>
      <c r="E110" s="53"/>
      <c r="F110" s="1"/>
    </row>
    <row r="111" spans="1:6" x14ac:dyDescent="0.25">
      <c r="A111" s="16"/>
      <c r="B111" s="16"/>
      <c r="C111" s="16"/>
      <c r="D111" s="16"/>
      <c r="E111" s="53"/>
      <c r="F111" s="1"/>
    </row>
    <row r="112" spans="1:6" x14ac:dyDescent="0.25">
      <c r="A112" s="16"/>
      <c r="B112" s="16"/>
      <c r="C112" s="16"/>
      <c r="D112" s="16"/>
      <c r="E112" s="53"/>
      <c r="F112" s="1"/>
    </row>
    <row r="113" spans="1:6" x14ac:dyDescent="0.25">
      <c r="A113" s="16"/>
      <c r="B113" s="16"/>
      <c r="C113" s="16"/>
      <c r="D113" s="16"/>
      <c r="E113" s="53"/>
      <c r="F113" s="1"/>
    </row>
    <row r="114" spans="1:6" x14ac:dyDescent="0.25">
      <c r="A114" s="16"/>
      <c r="B114" s="16"/>
      <c r="C114" s="16"/>
      <c r="D114" s="16"/>
      <c r="E114" s="53"/>
      <c r="F114" s="1"/>
    </row>
    <row r="115" spans="1:6" x14ac:dyDescent="0.25">
      <c r="A115" s="16"/>
      <c r="B115" s="16"/>
      <c r="C115" s="16"/>
      <c r="D115" s="16"/>
      <c r="E115" s="53"/>
      <c r="F115" s="1"/>
    </row>
    <row r="116" spans="1:6" x14ac:dyDescent="0.25">
      <c r="A116" s="16"/>
      <c r="B116" s="16"/>
      <c r="C116" s="16"/>
      <c r="D116" s="16"/>
      <c r="E116" s="53"/>
      <c r="F116" s="1"/>
    </row>
    <row r="117" spans="1:6" x14ac:dyDescent="0.25">
      <c r="A117" s="16"/>
      <c r="B117" s="16"/>
      <c r="C117" s="16"/>
      <c r="D117" s="16"/>
      <c r="E117" s="53"/>
      <c r="F117" s="1"/>
    </row>
    <row r="118" spans="1:6" x14ac:dyDescent="0.25">
      <c r="A118" s="16"/>
      <c r="B118" s="16"/>
      <c r="C118" s="16"/>
      <c r="D118" s="16"/>
      <c r="E118" s="53"/>
      <c r="F118" s="1"/>
    </row>
    <row r="119" spans="1:6" x14ac:dyDescent="0.25">
      <c r="A119" s="16"/>
      <c r="B119" s="16"/>
      <c r="C119" s="16"/>
      <c r="D119" s="16"/>
      <c r="E119" s="53"/>
      <c r="F119" s="1"/>
    </row>
    <row r="120" spans="1:6" x14ac:dyDescent="0.25">
      <c r="A120" s="16"/>
      <c r="B120" s="16"/>
      <c r="C120" s="16"/>
      <c r="D120" s="16"/>
      <c r="E120" s="53"/>
      <c r="F120" s="1"/>
    </row>
    <row r="121" spans="1:6" x14ac:dyDescent="0.25">
      <c r="A121" s="16"/>
      <c r="B121" s="16"/>
      <c r="C121" s="16"/>
      <c r="D121" s="16"/>
      <c r="E121" s="53"/>
      <c r="F121" s="1"/>
    </row>
    <row r="122" spans="1:6" x14ac:dyDescent="0.25">
      <c r="A122" s="16"/>
      <c r="B122" s="16"/>
      <c r="C122" s="16"/>
      <c r="D122" s="16"/>
      <c r="E122" s="53"/>
      <c r="F122" s="1"/>
    </row>
    <row r="123" spans="1:6" x14ac:dyDescent="0.25">
      <c r="A123" s="16"/>
      <c r="B123" s="16"/>
      <c r="C123" s="16"/>
      <c r="D123" s="16"/>
      <c r="E123" s="53"/>
      <c r="F123" s="1"/>
    </row>
    <row r="124" spans="1:6" x14ac:dyDescent="0.25">
      <c r="A124" s="16"/>
      <c r="B124" s="16"/>
      <c r="C124" s="16"/>
      <c r="D124" s="16"/>
      <c r="E124" s="53"/>
      <c r="F124" s="1"/>
    </row>
    <row r="125" spans="1:6" x14ac:dyDescent="0.25">
      <c r="A125" s="16"/>
      <c r="B125" s="16"/>
      <c r="C125" s="16"/>
      <c r="D125" s="16"/>
      <c r="E125" s="53"/>
      <c r="F125" s="1"/>
    </row>
    <row r="126" spans="1:6" x14ac:dyDescent="0.25">
      <c r="A126" s="16"/>
      <c r="B126" s="16"/>
      <c r="C126" s="16"/>
      <c r="D126" s="16"/>
      <c r="E126" s="53"/>
      <c r="F126" s="1"/>
    </row>
    <row r="127" spans="1:6" x14ac:dyDescent="0.25">
      <c r="A127" s="16"/>
      <c r="B127" s="16"/>
      <c r="C127" s="16"/>
      <c r="D127" s="16"/>
      <c r="E127" s="53"/>
      <c r="F127" s="1"/>
    </row>
    <row r="128" spans="1:6" x14ac:dyDescent="0.25">
      <c r="A128" s="16"/>
      <c r="B128" s="16"/>
      <c r="C128" s="16"/>
      <c r="D128" s="16"/>
      <c r="E128" s="53"/>
      <c r="F128" s="1"/>
    </row>
    <row r="129" spans="1:6" x14ac:dyDescent="0.25">
      <c r="A129" s="16"/>
      <c r="B129" s="16"/>
      <c r="C129" s="16"/>
      <c r="D129" s="16"/>
      <c r="E129" s="53"/>
      <c r="F129" s="1"/>
    </row>
    <row r="130" spans="1:6" x14ac:dyDescent="0.25">
      <c r="A130" s="16"/>
      <c r="B130" s="16"/>
      <c r="C130" s="16"/>
      <c r="D130" s="16"/>
      <c r="E130" s="53"/>
      <c r="F130" s="1"/>
    </row>
    <row r="131" spans="1:6" x14ac:dyDescent="0.25">
      <c r="A131" s="16"/>
      <c r="B131" s="16"/>
      <c r="C131" s="16"/>
      <c r="D131" s="16"/>
      <c r="E131" s="53"/>
      <c r="F131" s="1"/>
    </row>
    <row r="132" spans="1:6" x14ac:dyDescent="0.25">
      <c r="A132" s="16"/>
      <c r="B132" s="16"/>
      <c r="C132" s="16"/>
      <c r="D132" s="16"/>
      <c r="E132" s="53"/>
      <c r="F132" s="1"/>
    </row>
    <row r="133" spans="1:6" x14ac:dyDescent="0.25">
      <c r="A133" s="16"/>
      <c r="B133" s="16"/>
      <c r="C133" s="16"/>
      <c r="D133" s="16"/>
      <c r="E133" s="53"/>
      <c r="F133" s="1"/>
    </row>
    <row r="134" spans="1:6" x14ac:dyDescent="0.25">
      <c r="A134" s="16"/>
      <c r="B134" s="16"/>
      <c r="C134" s="16"/>
      <c r="D134" s="16"/>
      <c r="E134" s="53"/>
      <c r="F134" s="1"/>
    </row>
    <row r="135" spans="1:6" x14ac:dyDescent="0.25">
      <c r="A135" s="16"/>
      <c r="B135" s="16"/>
      <c r="C135" s="16"/>
      <c r="D135" s="16"/>
      <c r="E135" s="53"/>
      <c r="F135" s="1"/>
    </row>
    <row r="136" spans="1:6" x14ac:dyDescent="0.25">
      <c r="A136" s="16"/>
      <c r="B136" s="16"/>
      <c r="C136" s="16"/>
      <c r="D136" s="16"/>
      <c r="E136" s="53"/>
      <c r="F136" s="1"/>
    </row>
    <row r="137" spans="1:6" x14ac:dyDescent="0.25">
      <c r="A137" s="16"/>
      <c r="B137" s="16"/>
      <c r="C137" s="16"/>
      <c r="D137" s="16"/>
      <c r="E137" s="53"/>
      <c r="F137" s="1"/>
    </row>
    <row r="138" spans="1:6" x14ac:dyDescent="0.25">
      <c r="A138" s="16"/>
      <c r="B138" s="16"/>
      <c r="C138" s="16"/>
      <c r="D138" s="16"/>
      <c r="E138" s="53"/>
      <c r="F138" s="1"/>
    </row>
    <row r="139" spans="1:6" x14ac:dyDescent="0.25">
      <c r="A139" s="16"/>
      <c r="B139" s="16"/>
      <c r="C139" s="16"/>
      <c r="D139" s="16"/>
      <c r="E139" s="53"/>
      <c r="F139" s="1"/>
    </row>
    <row r="140" spans="1:6" x14ac:dyDescent="0.25">
      <c r="A140" s="16"/>
      <c r="B140" s="16"/>
      <c r="C140" s="16"/>
      <c r="D140" s="16"/>
      <c r="E140" s="53"/>
      <c r="F140" s="1"/>
    </row>
    <row r="141" spans="1:6" x14ac:dyDescent="0.25">
      <c r="A141" s="16"/>
      <c r="B141" s="16"/>
      <c r="C141" s="16"/>
      <c r="D141" s="16"/>
      <c r="E141" s="53"/>
      <c r="F141" s="1"/>
    </row>
    <row r="142" spans="1:6" x14ac:dyDescent="0.25">
      <c r="A142" s="16"/>
      <c r="B142" s="16"/>
      <c r="C142" s="16"/>
      <c r="D142" s="16"/>
      <c r="E142" s="53"/>
      <c r="F142" s="1"/>
    </row>
    <row r="143" spans="1:6" x14ac:dyDescent="0.25">
      <c r="A143" s="16"/>
      <c r="B143" s="16"/>
      <c r="C143" s="16"/>
      <c r="D143" s="16"/>
      <c r="E143" s="53"/>
      <c r="F143" s="1"/>
    </row>
    <row r="144" spans="1:6" x14ac:dyDescent="0.25">
      <c r="A144" s="16"/>
      <c r="B144" s="16"/>
      <c r="C144" s="16"/>
      <c r="D144" s="16"/>
      <c r="E144" s="53"/>
      <c r="F144" s="1"/>
    </row>
  </sheetData>
  <sheetProtection algorithmName="SHA-512" hashValue="oZgQTUhTqb6VN1xmrFh1NHKJwUuorVqdtL3gUbTNEXp6jDNXTbsUnj67OO5vXpgeK77KkOlJPzHy0RT6oGxZbg==" saltValue="bheo3yjlCW6e97/BPA802Q==" spinCount="100000" sheet="1" objects="1" scenarios="1"/>
  <mergeCells count="45">
    <mergeCell ref="A1:E1"/>
    <mergeCell ref="A12:D12"/>
    <mergeCell ref="A18:D18"/>
    <mergeCell ref="A24:E24"/>
    <mergeCell ref="A25:D25"/>
    <mergeCell ref="A26:D26"/>
    <mergeCell ref="A27:D27"/>
    <mergeCell ref="A28:D28"/>
    <mergeCell ref="A2:D2"/>
    <mergeCell ref="A8:D8"/>
    <mergeCell ref="A79:E79"/>
    <mergeCell ref="A35:D35"/>
    <mergeCell ref="A29:D29"/>
    <mergeCell ref="A77:D77"/>
    <mergeCell ref="A68:D68"/>
    <mergeCell ref="A78:D78"/>
    <mergeCell ref="A50:D50"/>
    <mergeCell ref="A41:D41"/>
    <mergeCell ref="A36:D36"/>
    <mergeCell ref="A56:D56"/>
    <mergeCell ref="A62:D62"/>
    <mergeCell ref="A46:D46"/>
    <mergeCell ref="A74:D74"/>
    <mergeCell ref="A75:D75"/>
    <mergeCell ref="A76:D76"/>
    <mergeCell ref="A86:D86"/>
    <mergeCell ref="A80:D80"/>
    <mergeCell ref="A87:D87"/>
    <mergeCell ref="A93:D93"/>
    <mergeCell ref="A88:D88"/>
    <mergeCell ref="A89:D89"/>
    <mergeCell ref="A90:D90"/>
    <mergeCell ref="A91:D91"/>
    <mergeCell ref="A92:D92"/>
    <mergeCell ref="A81:D81"/>
    <mergeCell ref="A82:D82"/>
    <mergeCell ref="A83:D83"/>
    <mergeCell ref="A84:D84"/>
    <mergeCell ref="A85:D85"/>
    <mergeCell ref="A98:D98"/>
    <mergeCell ref="A102:D102"/>
    <mergeCell ref="A94:D94"/>
    <mergeCell ref="A95:D95"/>
    <mergeCell ref="A96:D96"/>
    <mergeCell ref="A97:D9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E25" sqref="E25"/>
    </sheetView>
  </sheetViews>
  <sheetFormatPr defaultRowHeight="15" x14ac:dyDescent="0.25"/>
  <cols>
    <col min="1" max="1" width="33.140625" bestFit="1" customWidth="1"/>
    <col min="2" max="2" width="31.42578125" bestFit="1" customWidth="1"/>
    <col min="3" max="3" width="15" style="24" bestFit="1" customWidth="1"/>
    <col min="4" max="4" width="44.7109375" style="62" bestFit="1" customWidth="1"/>
    <col min="5" max="5" width="12" style="62" bestFit="1" customWidth="1"/>
    <col min="6" max="6" width="11.7109375" style="24" bestFit="1" customWidth="1"/>
    <col min="7" max="7" width="22.85546875" style="24" bestFit="1" customWidth="1"/>
    <col min="8" max="8" width="8.5703125" style="24" bestFit="1" customWidth="1"/>
    <col min="9" max="9" width="39.85546875" style="92" bestFit="1" customWidth="1"/>
    <col min="10" max="10" width="15.85546875" style="24" bestFit="1" customWidth="1"/>
    <col min="11" max="11" width="14.42578125" style="24" bestFit="1" customWidth="1"/>
    <col min="12" max="12" width="11.28515625" style="24" bestFit="1" customWidth="1"/>
    <col min="13" max="13" width="10" style="24" bestFit="1" customWidth="1"/>
  </cols>
  <sheetData>
    <row r="1" spans="1:15" ht="19.5" thickBot="1" x14ac:dyDescent="0.3">
      <c r="A1" s="75" t="s">
        <v>244</v>
      </c>
      <c r="B1" s="74">
        <v>2019</v>
      </c>
      <c r="C1" s="65"/>
    </row>
    <row r="2" spans="1:15" x14ac:dyDescent="0.25">
      <c r="A2" s="681" t="s">
        <v>265</v>
      </c>
      <c r="B2" s="682"/>
      <c r="C2" s="682"/>
      <c r="D2" s="682"/>
      <c r="E2" s="682"/>
      <c r="F2" s="682"/>
      <c r="G2" s="682"/>
      <c r="H2" s="682"/>
      <c r="I2" s="682"/>
      <c r="J2" s="682"/>
      <c r="K2" s="682"/>
      <c r="L2" s="682"/>
      <c r="M2" s="683"/>
    </row>
    <row r="3" spans="1:15" ht="15.75" thickBot="1" x14ac:dyDescent="0.3">
      <c r="A3" s="684"/>
      <c r="B3" s="685"/>
      <c r="C3" s="685"/>
      <c r="D3" s="685"/>
      <c r="E3" s="685"/>
      <c r="F3" s="685"/>
      <c r="G3" s="685"/>
      <c r="H3" s="685"/>
      <c r="I3" s="685"/>
      <c r="J3" s="685"/>
      <c r="K3" s="685"/>
      <c r="L3" s="685"/>
      <c r="M3" s="686"/>
    </row>
    <row r="4" spans="1:15" ht="45.75" thickBot="1" x14ac:dyDescent="0.3">
      <c r="A4" s="71" t="s">
        <v>246</v>
      </c>
      <c r="B4" s="72" t="s">
        <v>245</v>
      </c>
      <c r="C4" s="72" t="s">
        <v>256</v>
      </c>
      <c r="D4" s="72" t="s">
        <v>258</v>
      </c>
      <c r="E4" s="72" t="s">
        <v>259</v>
      </c>
      <c r="F4" s="72" t="s">
        <v>260</v>
      </c>
      <c r="G4" s="72" t="s">
        <v>261</v>
      </c>
      <c r="H4" s="72" t="s">
        <v>264</v>
      </c>
      <c r="I4" s="93" t="s">
        <v>262</v>
      </c>
      <c r="J4" s="72" t="s">
        <v>263</v>
      </c>
      <c r="K4" s="72" t="s">
        <v>250</v>
      </c>
      <c r="L4" s="72" t="s">
        <v>249</v>
      </c>
      <c r="M4" s="73" t="s">
        <v>253</v>
      </c>
      <c r="N4" s="63"/>
      <c r="O4" s="63"/>
    </row>
    <row r="5" spans="1:15" x14ac:dyDescent="0.25">
      <c r="A5" s="66" t="s">
        <v>278</v>
      </c>
      <c r="B5" s="67" t="s">
        <v>297</v>
      </c>
      <c r="C5" s="78"/>
      <c r="D5" s="89" t="s">
        <v>317</v>
      </c>
      <c r="E5" s="79"/>
      <c r="F5" s="78"/>
      <c r="G5" s="78"/>
      <c r="H5" s="78"/>
      <c r="I5" s="94" t="s">
        <v>335</v>
      </c>
      <c r="J5" s="78"/>
      <c r="K5" s="78"/>
      <c r="L5" s="78"/>
      <c r="M5" s="80" t="s">
        <v>254</v>
      </c>
    </row>
    <row r="6" spans="1:15" x14ac:dyDescent="0.25">
      <c r="A6" s="68" t="s">
        <v>277</v>
      </c>
      <c r="B6" s="64" t="s">
        <v>296</v>
      </c>
      <c r="C6" s="76"/>
      <c r="D6" s="90" t="s">
        <v>318</v>
      </c>
      <c r="E6" s="81"/>
      <c r="F6" s="76"/>
      <c r="G6" s="76"/>
      <c r="H6" s="76"/>
      <c r="I6" s="91" t="s">
        <v>336</v>
      </c>
      <c r="J6" s="76"/>
      <c r="K6" s="76"/>
      <c r="L6" s="76"/>
      <c r="M6" s="77" t="s">
        <v>306</v>
      </c>
    </row>
    <row r="7" spans="1:15" x14ac:dyDescent="0.25">
      <c r="A7" s="68" t="s">
        <v>283</v>
      </c>
      <c r="B7" s="64"/>
      <c r="C7" s="76"/>
      <c r="D7" s="90" t="s">
        <v>319</v>
      </c>
      <c r="E7" s="81"/>
      <c r="F7" s="76"/>
      <c r="G7" s="76"/>
      <c r="H7" s="76"/>
      <c r="I7" s="91" t="s">
        <v>337</v>
      </c>
      <c r="J7" s="76"/>
      <c r="K7" s="76"/>
      <c r="L7" s="76"/>
      <c r="M7" s="77" t="s">
        <v>307</v>
      </c>
    </row>
    <row r="8" spans="1:15" x14ac:dyDescent="0.25">
      <c r="A8" s="68" t="s">
        <v>285</v>
      </c>
      <c r="B8" s="64" t="s">
        <v>302</v>
      </c>
      <c r="C8" s="76"/>
      <c r="D8" s="90" t="s">
        <v>320</v>
      </c>
      <c r="E8" s="81"/>
      <c r="F8" s="76"/>
      <c r="G8" s="76"/>
      <c r="H8" s="76"/>
      <c r="I8" s="91" t="s">
        <v>338</v>
      </c>
      <c r="J8" s="76"/>
      <c r="K8" s="76"/>
      <c r="L8" s="76"/>
      <c r="M8" s="77" t="s">
        <v>254</v>
      </c>
    </row>
    <row r="9" spans="1:15" x14ac:dyDescent="0.25">
      <c r="A9" s="68" t="s">
        <v>281</v>
      </c>
      <c r="B9" s="64" t="s">
        <v>299</v>
      </c>
      <c r="C9" s="76"/>
      <c r="D9" s="90" t="s">
        <v>321</v>
      </c>
      <c r="E9" s="81"/>
      <c r="F9" s="76"/>
      <c r="G9" s="76"/>
      <c r="H9" s="76"/>
      <c r="I9" s="91" t="s">
        <v>339</v>
      </c>
      <c r="J9" s="76"/>
      <c r="K9" s="76"/>
      <c r="L9" s="76"/>
      <c r="M9" s="77" t="s">
        <v>254</v>
      </c>
    </row>
    <row r="10" spans="1:15" x14ac:dyDescent="0.25">
      <c r="A10" s="68" t="s">
        <v>279</v>
      </c>
      <c r="B10" s="64" t="s">
        <v>298</v>
      </c>
      <c r="C10" s="76"/>
      <c r="D10" s="90" t="s">
        <v>322</v>
      </c>
      <c r="E10" s="81"/>
      <c r="F10" s="76"/>
      <c r="G10" s="76"/>
      <c r="H10" s="76"/>
      <c r="I10" s="91" t="s">
        <v>340</v>
      </c>
      <c r="J10" s="76"/>
      <c r="K10" s="76"/>
      <c r="L10" s="76"/>
      <c r="M10" s="77" t="s">
        <v>306</v>
      </c>
    </row>
    <row r="11" spans="1:15" x14ac:dyDescent="0.25">
      <c r="A11" s="68" t="s">
        <v>280</v>
      </c>
      <c r="B11" s="64" t="s">
        <v>298</v>
      </c>
      <c r="C11" s="76"/>
      <c r="D11" s="90" t="s">
        <v>323</v>
      </c>
      <c r="E11" s="81"/>
      <c r="F11" s="76"/>
      <c r="G11" s="76"/>
      <c r="H11" s="76"/>
      <c r="I11" s="91" t="s">
        <v>341</v>
      </c>
      <c r="J11" s="76"/>
      <c r="K11" s="76"/>
      <c r="L11" s="76"/>
      <c r="M11" s="77" t="s">
        <v>306</v>
      </c>
    </row>
    <row r="12" spans="1:15" x14ac:dyDescent="0.25">
      <c r="A12" s="68" t="s">
        <v>286</v>
      </c>
      <c r="B12" s="64" t="s">
        <v>303</v>
      </c>
      <c r="C12" s="76"/>
      <c r="D12" s="90" t="s">
        <v>324</v>
      </c>
      <c r="E12" s="81"/>
      <c r="F12" s="76"/>
      <c r="G12" s="76"/>
      <c r="H12" s="76"/>
      <c r="I12" s="91" t="s">
        <v>342</v>
      </c>
      <c r="J12" s="76"/>
      <c r="K12" s="76"/>
      <c r="L12" s="76"/>
      <c r="M12" s="77" t="s">
        <v>306</v>
      </c>
    </row>
    <row r="13" spans="1:15" x14ac:dyDescent="0.25">
      <c r="A13" s="68" t="s">
        <v>269</v>
      </c>
      <c r="B13" s="64" t="s">
        <v>287</v>
      </c>
      <c r="C13" s="76"/>
      <c r="D13" s="90" t="s">
        <v>325</v>
      </c>
      <c r="E13" s="81"/>
      <c r="F13" s="76"/>
      <c r="G13" s="76"/>
      <c r="H13" s="76"/>
      <c r="I13" s="91" t="s">
        <v>343</v>
      </c>
      <c r="J13" s="76"/>
      <c r="K13" s="76"/>
      <c r="L13" s="76"/>
      <c r="M13" s="77" t="s">
        <v>254</v>
      </c>
    </row>
    <row r="14" spans="1:15" x14ac:dyDescent="0.25">
      <c r="A14" s="68" t="s">
        <v>275</v>
      </c>
      <c r="B14" s="64" t="s">
        <v>294</v>
      </c>
      <c r="C14" s="76"/>
      <c r="D14" s="90" t="s">
        <v>326</v>
      </c>
      <c r="E14" s="81"/>
      <c r="F14" s="76"/>
      <c r="G14" s="76"/>
      <c r="H14" s="76"/>
      <c r="I14" s="91" t="s">
        <v>344</v>
      </c>
      <c r="J14" s="76"/>
      <c r="K14" s="76"/>
      <c r="L14" s="76"/>
      <c r="M14" s="77" t="s">
        <v>306</v>
      </c>
    </row>
    <row r="15" spans="1:15" x14ac:dyDescent="0.25">
      <c r="A15" s="68" t="s">
        <v>276</v>
      </c>
      <c r="B15" s="64" t="s">
        <v>295</v>
      </c>
      <c r="C15" s="76"/>
      <c r="D15" s="90" t="s">
        <v>327</v>
      </c>
      <c r="E15" s="81"/>
      <c r="F15" s="76"/>
      <c r="G15" s="76"/>
      <c r="H15" s="76"/>
      <c r="I15" s="91" t="s">
        <v>345</v>
      </c>
      <c r="J15" s="76"/>
      <c r="K15" s="76"/>
      <c r="L15" s="76"/>
      <c r="M15" s="77" t="s">
        <v>306</v>
      </c>
    </row>
    <row r="16" spans="1:15" x14ac:dyDescent="0.25">
      <c r="A16" s="68" t="s">
        <v>247</v>
      </c>
      <c r="B16" s="64" t="s">
        <v>248</v>
      </c>
      <c r="C16" s="76">
        <v>1976</v>
      </c>
      <c r="D16" s="90" t="s">
        <v>257</v>
      </c>
      <c r="E16" s="76">
        <v>26787365483</v>
      </c>
      <c r="F16" s="76">
        <v>8000791</v>
      </c>
      <c r="G16" s="76" t="s">
        <v>266</v>
      </c>
      <c r="H16" s="76" t="s">
        <v>305</v>
      </c>
      <c r="I16" s="91" t="s">
        <v>267</v>
      </c>
      <c r="J16" s="76" t="s">
        <v>268</v>
      </c>
      <c r="K16" s="76"/>
      <c r="L16" s="76"/>
      <c r="M16" s="77" t="s">
        <v>254</v>
      </c>
    </row>
    <row r="17" spans="1:13" x14ac:dyDescent="0.25">
      <c r="A17" s="68" t="s">
        <v>282</v>
      </c>
      <c r="B17" s="64" t="s">
        <v>300</v>
      </c>
      <c r="C17" s="76"/>
      <c r="D17" s="91" t="s">
        <v>328</v>
      </c>
      <c r="E17" s="81"/>
      <c r="F17" s="76"/>
      <c r="G17" s="76"/>
      <c r="H17" s="76"/>
      <c r="I17" s="91" t="s">
        <v>346</v>
      </c>
      <c r="J17" s="76"/>
      <c r="K17" s="76"/>
      <c r="L17" s="76"/>
      <c r="M17" s="77" t="s">
        <v>308</v>
      </c>
    </row>
    <row r="18" spans="1:13" x14ac:dyDescent="0.25">
      <c r="A18" s="68" t="s">
        <v>313</v>
      </c>
      <c r="B18" s="64" t="s">
        <v>309</v>
      </c>
      <c r="C18" s="76"/>
      <c r="D18" s="90" t="s">
        <v>315</v>
      </c>
      <c r="E18" s="81"/>
      <c r="F18" s="76"/>
      <c r="G18" s="76"/>
      <c r="H18" s="76"/>
      <c r="I18" s="91" t="s">
        <v>347</v>
      </c>
      <c r="J18" s="76"/>
      <c r="K18" s="76"/>
      <c r="L18" s="76"/>
      <c r="M18" s="77" t="s">
        <v>306</v>
      </c>
    </row>
    <row r="19" spans="1:13" x14ac:dyDescent="0.25">
      <c r="A19" s="68" t="s">
        <v>314</v>
      </c>
      <c r="B19" s="64" t="s">
        <v>309</v>
      </c>
      <c r="C19" s="76"/>
      <c r="D19" s="90" t="s">
        <v>320</v>
      </c>
      <c r="E19" s="81"/>
      <c r="F19" s="76"/>
      <c r="G19" s="76"/>
      <c r="H19" s="76"/>
      <c r="I19" s="91" t="s">
        <v>348</v>
      </c>
      <c r="J19" s="76"/>
      <c r="K19" s="76"/>
      <c r="L19" s="76"/>
      <c r="M19" s="77" t="s">
        <v>306</v>
      </c>
    </row>
    <row r="20" spans="1:13" x14ac:dyDescent="0.25">
      <c r="A20" s="68" t="s">
        <v>273</v>
      </c>
      <c r="B20" s="64" t="s">
        <v>292</v>
      </c>
      <c r="C20" s="76"/>
      <c r="D20" s="90" t="s">
        <v>329</v>
      </c>
      <c r="E20" s="81"/>
      <c r="F20" s="76"/>
      <c r="G20" s="76"/>
      <c r="H20" s="76"/>
      <c r="I20" s="91" t="s">
        <v>337</v>
      </c>
      <c r="J20" s="76"/>
      <c r="K20" s="76"/>
      <c r="L20" s="76"/>
      <c r="M20" s="77" t="s">
        <v>254</v>
      </c>
    </row>
    <row r="21" spans="1:13" x14ac:dyDescent="0.25">
      <c r="A21" s="68" t="s">
        <v>272</v>
      </c>
      <c r="B21" s="64" t="s">
        <v>291</v>
      </c>
      <c r="C21" s="76"/>
      <c r="D21" s="90" t="s">
        <v>330</v>
      </c>
      <c r="E21" s="81"/>
      <c r="F21" s="76"/>
      <c r="G21" s="76"/>
      <c r="H21" s="76"/>
      <c r="I21" s="91" t="s">
        <v>349</v>
      </c>
      <c r="J21" s="76"/>
      <c r="K21" s="76"/>
      <c r="L21" s="76"/>
      <c r="M21" s="77" t="s">
        <v>254</v>
      </c>
    </row>
    <row r="22" spans="1:13" x14ac:dyDescent="0.25">
      <c r="A22" s="68" t="s">
        <v>274</v>
      </c>
      <c r="B22" s="64" t="s">
        <v>293</v>
      </c>
      <c r="C22" s="76"/>
      <c r="D22" s="90" t="s">
        <v>331</v>
      </c>
      <c r="E22" s="81"/>
      <c r="F22" s="76"/>
      <c r="G22" s="76"/>
      <c r="H22" s="76"/>
      <c r="I22" s="91" t="s">
        <v>350</v>
      </c>
      <c r="J22" s="76"/>
      <c r="K22" s="76"/>
      <c r="L22" s="76"/>
      <c r="M22" s="77" t="s">
        <v>306</v>
      </c>
    </row>
    <row r="23" spans="1:13" x14ac:dyDescent="0.25">
      <c r="A23" s="68" t="s">
        <v>355</v>
      </c>
      <c r="B23" s="64" t="s">
        <v>255</v>
      </c>
      <c r="C23" s="76"/>
      <c r="D23" s="90" t="s">
        <v>332</v>
      </c>
      <c r="E23" s="81"/>
      <c r="F23" s="76"/>
      <c r="G23" s="76"/>
      <c r="H23" s="76"/>
      <c r="I23" s="91" t="s">
        <v>351</v>
      </c>
      <c r="J23" s="76"/>
      <c r="K23" s="76"/>
      <c r="L23" s="76"/>
      <c r="M23" s="77" t="s">
        <v>306</v>
      </c>
    </row>
    <row r="24" spans="1:13" x14ac:dyDescent="0.25">
      <c r="A24" s="68" t="s">
        <v>271</v>
      </c>
      <c r="B24" s="64" t="s">
        <v>290</v>
      </c>
      <c r="C24" s="76"/>
      <c r="D24" s="90" t="s">
        <v>333</v>
      </c>
      <c r="E24" s="81"/>
      <c r="F24" s="76"/>
      <c r="G24" s="76"/>
      <c r="H24" s="76"/>
      <c r="I24" s="91" t="s">
        <v>352</v>
      </c>
      <c r="J24" s="76"/>
      <c r="K24" s="76"/>
      <c r="L24" s="76"/>
      <c r="M24" s="77" t="s">
        <v>254</v>
      </c>
    </row>
    <row r="25" spans="1:13" x14ac:dyDescent="0.25">
      <c r="A25" s="68" t="s">
        <v>284</v>
      </c>
      <c r="B25" s="64" t="s">
        <v>301</v>
      </c>
      <c r="C25" s="76"/>
      <c r="D25" s="90" t="s">
        <v>316</v>
      </c>
      <c r="E25" s="81"/>
      <c r="F25" s="76"/>
      <c r="G25" s="76"/>
      <c r="H25" s="76"/>
      <c r="I25" s="91" t="s">
        <v>353</v>
      </c>
      <c r="J25" s="76"/>
      <c r="K25" s="76"/>
      <c r="L25" s="76"/>
      <c r="M25" s="77" t="s">
        <v>254</v>
      </c>
    </row>
    <row r="26" spans="1:13" x14ac:dyDescent="0.25">
      <c r="A26" s="68" t="s">
        <v>270</v>
      </c>
      <c r="B26" s="64" t="s">
        <v>289</v>
      </c>
      <c r="C26" s="76"/>
      <c r="D26" s="90" t="s">
        <v>325</v>
      </c>
      <c r="E26" s="81"/>
      <c r="F26" s="76"/>
      <c r="G26" s="76"/>
      <c r="H26" s="76"/>
      <c r="I26" s="91" t="s">
        <v>354</v>
      </c>
      <c r="J26" s="76"/>
      <c r="K26" s="76"/>
      <c r="L26" s="76"/>
      <c r="M26" s="77" t="s">
        <v>254</v>
      </c>
    </row>
    <row r="27" spans="1:13" ht="15.75" thickBot="1" x14ac:dyDescent="0.3">
      <c r="A27" s="69" t="s">
        <v>312</v>
      </c>
      <c r="B27" s="70" t="s">
        <v>288</v>
      </c>
      <c r="C27" s="82"/>
      <c r="D27" s="152" t="s">
        <v>334</v>
      </c>
      <c r="E27" s="83"/>
      <c r="F27" s="82"/>
      <c r="G27" s="82"/>
      <c r="H27" s="82"/>
      <c r="I27" s="95" t="s">
        <v>376</v>
      </c>
      <c r="J27" s="82"/>
      <c r="K27" s="82"/>
      <c r="L27" s="82"/>
      <c r="M27" s="84" t="s">
        <v>254</v>
      </c>
    </row>
  </sheetData>
  <sheetProtection algorithmName="SHA-512" hashValue="TSmqtmAJkX2WHOlvSJwcvaTlnZaiFxAr8c5eJ4LSqTjINWTrcRkQAc+7Yrfxm+B1hzott5UPyQCURvwtx5JrGw==" saltValue="t958lPQgyNOCsYT7M6rCIQ==" spinCount="100000" sheet="1" objects="1" scenarios="1"/>
  <sortState ref="A6:M27">
    <sortCondition ref="A6:A27"/>
  </sortState>
  <mergeCells count="1">
    <mergeCell ref="A2:M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UPITNIK</vt:lpstr>
      <vt:lpstr>BODOVANJE</vt:lpstr>
      <vt:lpstr>PRAVILNIK</vt:lpstr>
      <vt:lpstr>ŠIFRARNIK</vt:lpstr>
      <vt:lpstr>UPITNIK!Print_Area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Pavičić</dc:creator>
  <cp:lastModifiedBy>Kristina Žuškin Tokić</cp:lastModifiedBy>
  <cp:lastPrinted>2020-01-22T12:09:00Z</cp:lastPrinted>
  <dcterms:created xsi:type="dcterms:W3CDTF">2019-01-23T12:32:22Z</dcterms:created>
  <dcterms:modified xsi:type="dcterms:W3CDTF">2020-01-22T13:16:28Z</dcterms:modified>
</cp:coreProperties>
</file>